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4295" windowHeight="11520"/>
  </bookViews>
  <sheets>
    <sheet name="Rekapitulácia" sheetId="1" r:id="rId1"/>
    <sheet name="SO 4010" sheetId="5" r:id="rId2"/>
    <sheet name="SO 4011" sheetId="8" r:id="rId3"/>
  </sheets>
  <definedNames>
    <definedName name="_xlnm.Print_Titles" localSheetId="1">'SO 4010'!$8:$8</definedName>
    <definedName name="_xlnm.Print_Titles" localSheetId="2">'SO 4011'!$8:$8</definedName>
  </definedNames>
  <calcPr calcId="124519"/>
</workbook>
</file>

<file path=xl/calcChain.xml><?xml version="1.0" encoding="utf-8"?>
<calcChain xmlns="http://schemas.openxmlformats.org/spreadsheetml/2006/main">
  <c r="C11" i="1"/>
  <c r="D11" s="1"/>
  <c r="I13" i="8"/>
  <c r="I27"/>
  <c r="I26"/>
  <c r="I16"/>
  <c r="I17" s="1"/>
  <c r="I29" s="1"/>
  <c r="I38" s="1"/>
  <c r="I12"/>
  <c r="I11"/>
  <c r="D8" i="1"/>
  <c r="C8"/>
  <c r="C7"/>
  <c r="D7" s="1"/>
  <c r="B8"/>
  <c r="Z38" i="8"/>
  <c r="S35"/>
  <c r="S37" s="1"/>
  <c r="P35"/>
  <c r="K34"/>
  <c r="J34"/>
  <c r="M34"/>
  <c r="L34"/>
  <c r="I34"/>
  <c r="K33"/>
  <c r="J33"/>
  <c r="M33"/>
  <c r="L33"/>
  <c r="I33"/>
  <c r="P27"/>
  <c r="K25"/>
  <c r="J25"/>
  <c r="S25"/>
  <c r="S27" s="1"/>
  <c r="M25"/>
  <c r="H27" s="1"/>
  <c r="L25"/>
  <c r="G27" s="1"/>
  <c r="I25"/>
  <c r="S22"/>
  <c r="K21"/>
  <c r="J21"/>
  <c r="P21"/>
  <c r="M21"/>
  <c r="L21"/>
  <c r="I21"/>
  <c r="K20"/>
  <c r="J20"/>
  <c r="P20"/>
  <c r="M20"/>
  <c r="L20"/>
  <c r="I20"/>
  <c r="H8" i="1"/>
  <c r="Z46" i="5"/>
  <c r="S43"/>
  <c r="P43"/>
  <c r="K42"/>
  <c r="J42"/>
  <c r="M42"/>
  <c r="M43" s="1"/>
  <c r="L42"/>
  <c r="L43" s="1"/>
  <c r="I42"/>
  <c r="I43" s="1"/>
  <c r="S39"/>
  <c r="P39"/>
  <c r="K38"/>
  <c r="J38"/>
  <c r="M38"/>
  <c r="L38"/>
  <c r="I38"/>
  <c r="K37"/>
  <c r="J37"/>
  <c r="M37"/>
  <c r="L37"/>
  <c r="I37"/>
  <c r="K36"/>
  <c r="J36"/>
  <c r="M36"/>
  <c r="L36"/>
  <c r="I36"/>
  <c r="K35"/>
  <c r="J35"/>
  <c r="M35"/>
  <c r="H39" s="1"/>
  <c r="L35"/>
  <c r="G39" s="1"/>
  <c r="I35"/>
  <c r="I39" s="1"/>
  <c r="S32"/>
  <c r="K31"/>
  <c r="J31"/>
  <c r="P31"/>
  <c r="M31"/>
  <c r="L31"/>
  <c r="I31"/>
  <c r="K30"/>
  <c r="J30"/>
  <c r="P30"/>
  <c r="M30"/>
  <c r="L30"/>
  <c r="I30"/>
  <c r="K29"/>
  <c r="J29"/>
  <c r="P29"/>
  <c r="M29"/>
  <c r="L29"/>
  <c r="I29"/>
  <c r="K28"/>
  <c r="J28"/>
  <c r="P28"/>
  <c r="M28"/>
  <c r="L28"/>
  <c r="I28"/>
  <c r="K27"/>
  <c r="J27"/>
  <c r="P27"/>
  <c r="M27"/>
  <c r="L27"/>
  <c r="I27"/>
  <c r="K26"/>
  <c r="J26"/>
  <c r="P26"/>
  <c r="M26"/>
  <c r="L26"/>
  <c r="I26"/>
  <c r="K25"/>
  <c r="J25"/>
  <c r="P25"/>
  <c r="M25"/>
  <c r="L25"/>
  <c r="I25"/>
  <c r="K24"/>
  <c r="J24"/>
  <c r="P24"/>
  <c r="M24"/>
  <c r="L24"/>
  <c r="I24"/>
  <c r="K23"/>
  <c r="J23"/>
  <c r="P23"/>
  <c r="P32" s="1"/>
  <c r="M23"/>
  <c r="H32" s="1"/>
  <c r="L23"/>
  <c r="G32" s="1"/>
  <c r="I23"/>
  <c r="I32" s="1"/>
  <c r="S20"/>
  <c r="K19"/>
  <c r="J19"/>
  <c r="P19"/>
  <c r="P20" s="1"/>
  <c r="M19"/>
  <c r="H20" s="1"/>
  <c r="L19"/>
  <c r="G20" s="1"/>
  <c r="I19"/>
  <c r="I20" s="1"/>
  <c r="S16"/>
  <c r="K15"/>
  <c r="J15"/>
  <c r="P15"/>
  <c r="P16" s="1"/>
  <c r="M15"/>
  <c r="L15"/>
  <c r="I15"/>
  <c r="K14"/>
  <c r="J14"/>
  <c r="M14"/>
  <c r="L14"/>
  <c r="I14"/>
  <c r="K13"/>
  <c r="J13"/>
  <c r="M13"/>
  <c r="L13"/>
  <c r="I13"/>
  <c r="K12"/>
  <c r="J12"/>
  <c r="M12"/>
  <c r="L12"/>
  <c r="I12"/>
  <c r="K11"/>
  <c r="K46" s="1"/>
  <c r="J11"/>
  <c r="M11"/>
  <c r="L11"/>
  <c r="G16" s="1"/>
  <c r="I11"/>
  <c r="K38" i="8" l="1"/>
  <c r="H9" i="1" s="1"/>
  <c r="L22" i="8"/>
  <c r="G22"/>
  <c r="P22"/>
  <c r="L27"/>
  <c r="L29" s="1"/>
  <c r="P29"/>
  <c r="G35"/>
  <c r="L35"/>
  <c r="G37" s="1"/>
  <c r="P37"/>
  <c r="I22"/>
  <c r="M22"/>
  <c r="H22"/>
  <c r="M27"/>
  <c r="S29"/>
  <c r="I35"/>
  <c r="H35"/>
  <c r="M35"/>
  <c r="H37" s="1"/>
  <c r="I16" i="5"/>
  <c r="M16"/>
  <c r="H16"/>
  <c r="M20"/>
  <c r="M32"/>
  <c r="M39"/>
  <c r="G43"/>
  <c r="P45"/>
  <c r="L16"/>
  <c r="L20"/>
  <c r="L32"/>
  <c r="L39"/>
  <c r="H43"/>
  <c r="I45"/>
  <c r="M45"/>
  <c r="S45"/>
  <c r="H46"/>
  <c r="L37" i="8" l="1"/>
  <c r="M37"/>
  <c r="L38"/>
  <c r="M29"/>
  <c r="S38"/>
  <c r="B9" i="1"/>
  <c r="I37" i="8"/>
  <c r="P38"/>
  <c r="G45" i="5"/>
  <c r="S46"/>
  <c r="I46"/>
  <c r="H45"/>
  <c r="P46"/>
  <c r="L45"/>
  <c r="M46"/>
  <c r="M38" i="8" l="1"/>
  <c r="L46" i="5"/>
  <c r="G46"/>
  <c r="B10" i="1" l="1"/>
  <c r="B13" s="1"/>
  <c r="C9"/>
  <c r="C10" l="1"/>
  <c r="C13" s="1"/>
  <c r="D9"/>
  <c r="D10" s="1"/>
  <c r="D13" s="1"/>
</calcChain>
</file>

<file path=xl/sharedStrings.xml><?xml version="1.0" encoding="utf-8"?>
<sst xmlns="http://schemas.openxmlformats.org/spreadsheetml/2006/main" count="186" uniqueCount="117">
  <si>
    <t>Stavba Klin - oporný múr</t>
  </si>
  <si>
    <t>Názov objektu</t>
  </si>
  <si>
    <t xml:space="preserve">Dažďová kanalizácia </t>
  </si>
  <si>
    <t>Ostatné práce</t>
  </si>
  <si>
    <t xml:space="preserve">Stavba Klin - oporný múr </t>
  </si>
  <si>
    <t xml:space="preserve">Objekt Dažďová kanalizácia </t>
  </si>
  <si>
    <t xml:space="preserve">Ks: </t>
  </si>
  <si>
    <t xml:space="preserve">Spracoval: </t>
  </si>
  <si>
    <t xml:space="preserve">Projektant: </t>
  </si>
  <si>
    <t>Montáž</t>
  </si>
  <si>
    <t>Materiál</t>
  </si>
  <si>
    <t>Práce HSV</t>
  </si>
  <si>
    <t>ZEMNÉ PRÁCE</t>
  </si>
  <si>
    <t>VODOROVNÉ KONŠTRUKCIE</t>
  </si>
  <si>
    <t>POTRUBNÉ ROZVODY</t>
  </si>
  <si>
    <t>OSTATNÉ PRÁCE</t>
  </si>
  <si>
    <t>PRESUNY HMÔT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</si>
  <si>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</si>
  <si>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</si>
  <si>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</si>
  <si>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</si>
  <si>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</si>
  <si>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</si>
  <si>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</si>
  <si>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</si>
  <si>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</si>
  <si>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</si>
  <si>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 1/A 1</t>
  </si>
  <si>
    <t xml:space="preserve"> 132201101</t>
  </si>
  <si>
    <t>Výkop ryhy do šírky 600 mm v horn.3 do 100 m3</t>
  </si>
  <si>
    <t>m3</t>
  </si>
  <si>
    <t xml:space="preserve"> 132201109</t>
  </si>
  <si>
    <t>Príplatok k cene za lepivosť horniny 3</t>
  </si>
  <si>
    <t xml:space="preserve"> 162401102</t>
  </si>
  <si>
    <t>Vodorovné premiestnenie výkopku tr.1-4 do 2000 m</t>
  </si>
  <si>
    <t xml:space="preserve"> 175101102</t>
  </si>
  <si>
    <t>Obsyp potrubia sypaninou z vhodných hornín 1 až 4 s prehodením sypaniny</t>
  </si>
  <si>
    <t>S/S60</t>
  </si>
  <si>
    <t xml:space="preserve"> 5833358400</t>
  </si>
  <si>
    <t>Kamenivo ťažené hrubé 32-63 B</t>
  </si>
  <si>
    <t>t</t>
  </si>
  <si>
    <t>271/A 1</t>
  </si>
  <si>
    <t xml:space="preserve"> 451573111</t>
  </si>
  <si>
    <t>Lôžko pod potrubie, stoky a drobné objekty, v otvorenom výkope z piesku a štrkopiesku do 63 mm</t>
  </si>
  <si>
    <t>271/A 3</t>
  </si>
  <si>
    <t xml:space="preserve"> 871360410</t>
  </si>
  <si>
    <t>Montáž kanalizačného potrubia z polypropylénových korungovaných rúr SN 8 DN 250 mm</t>
  </si>
  <si>
    <t>m</t>
  </si>
  <si>
    <t>S/S20</t>
  </si>
  <si>
    <t xml:space="preserve"> 2860012710</t>
  </si>
  <si>
    <t xml:space="preserve">Rúra 300/6000 - PRAGMA  ID - PP korugovaný kanalizačný systém SN8 PIPELIFE </t>
  </si>
  <si>
    <t>kus</t>
  </si>
  <si>
    <t xml:space="preserve"> 894421112</t>
  </si>
  <si>
    <t>Zriadenie šachiet prefabrikovaných 4-10t</t>
  </si>
  <si>
    <t>S/S70</t>
  </si>
  <si>
    <t xml:space="preserve"> 5922470230</t>
  </si>
  <si>
    <t xml:space="preserve">Šachtové dno 100/60 otvormax. 40, s bet. kynetou a PS bez šachtových prechodiek </t>
  </si>
  <si>
    <t>KUS</t>
  </si>
  <si>
    <t xml:space="preserve"> 2865A2022</t>
  </si>
  <si>
    <t>Skruž stredná pre UV, h = 250</t>
  </si>
  <si>
    <t xml:space="preserve"> 2865A2823</t>
  </si>
  <si>
    <t xml:space="preserve">Skruž šikmá/kónus  100-63/58/9 KPS </t>
  </si>
  <si>
    <t>S/S50</t>
  </si>
  <si>
    <t xml:space="preserve"> 5922442130</t>
  </si>
  <si>
    <t>Vyrovnávací prstenec 63/10</t>
  </si>
  <si>
    <t xml:space="preserve">KUS </t>
  </si>
  <si>
    <t xml:space="preserve"> 899102111</t>
  </si>
  <si>
    <t>Osadenie poklopu liatinového a oceľového vrátane rámu hmotn. nad 50 do 100 kg</t>
  </si>
  <si>
    <t xml:space="preserve"> 5524211160</t>
  </si>
  <si>
    <t>Poklop kanalizačný komplet okrúhly, trieda D 400 kN, do 600 Z, H115</t>
  </si>
  <si>
    <t xml:space="preserve"> 13/B 1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</si>
  <si>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</si>
  <si>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</si>
  <si>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</si>
  <si>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</si>
  <si>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</si>
  <si>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</si>
  <si>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</si>
  <si>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</si>
  <si>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998276101</t>
  </si>
  <si>
    <t>Presun hmôt pre rúrové vedenie hĺbené z rúr z plast., hmôt alebo sklolamin. v otvorenom výkope</t>
  </si>
  <si>
    <t>Objekt Ostatné práce</t>
  </si>
  <si>
    <t>Montážne práce</t>
  </si>
  <si>
    <t>M-21 ELEKTROMONTÁŽE</t>
  </si>
  <si>
    <t xml:space="preserve"> 45</t>
  </si>
  <si>
    <t xml:space="preserve">Preloženie splaškovej kanalizácie </t>
  </si>
  <si>
    <t xml:space="preserve">Napojenie dažďovej kanalizácie </t>
  </si>
  <si>
    <t xml:space="preserve"> 15/B 2</t>
  </si>
  <si>
    <t xml:space="preserve"> 966067119</t>
  </si>
  <si>
    <t xml:space="preserve">Montáž oplotenia (3 praconíci x 4 dní x 10 hod) </t>
  </si>
  <si>
    <t>hod</t>
  </si>
  <si>
    <t>921/M21</t>
  </si>
  <si>
    <t xml:space="preserve"> 21001</t>
  </si>
  <si>
    <t xml:space="preserve">Preloženie dreveného stĺpa </t>
  </si>
  <si>
    <t xml:space="preserve"> 21001-</t>
  </si>
  <si>
    <t xml:space="preserve">Zabezpečenie telefónného stĺpa </t>
  </si>
  <si>
    <t>Odberateľ: Obec Klin</t>
  </si>
  <si>
    <t xml:space="preserve">Dodávateľ: STAVPOČ s.r.o. </t>
  </si>
  <si>
    <t xml:space="preserve">Základný rozpočet </t>
  </si>
  <si>
    <t xml:space="preserve">SPOLU </t>
  </si>
  <si>
    <t xml:space="preserve">ZEMNÉ PRÁCE </t>
  </si>
  <si>
    <t>Zásyp objektu štrkom</t>
  </si>
  <si>
    <t>58352000</t>
  </si>
  <si>
    <t>Dodávka riečného štrku</t>
  </si>
  <si>
    <t>175101204</t>
  </si>
  <si>
    <t xml:space="preserve">KOMUNIKÁCIE </t>
  </si>
  <si>
    <t>572774111</t>
  </si>
  <si>
    <t>m2</t>
  </si>
  <si>
    <t>Vyspravnie  krytu vozovky frezovaným asfaltom hr. 50 mm</t>
  </si>
  <si>
    <t>998012042</t>
  </si>
  <si>
    <t xml:space="preserve">Presun hmôt </t>
  </si>
  <si>
    <t>%</t>
  </si>
  <si>
    <t>Poskytnutá zľava - dohodou</t>
  </si>
  <si>
    <t xml:space="preserve">Cena diela spolu </t>
  </si>
  <si>
    <t>Rekapitulácia</t>
  </si>
  <si>
    <t>Príloha č. 1 k dodatku č. 1</t>
  </si>
  <si>
    <t xml:space="preserve">Prehľad rozpočtových nákladov </t>
  </si>
</sst>
</file>

<file path=xl/styles.xml><?xml version="1.0" encoding="utf-8"?>
<styleSheet xmlns="http://schemas.openxmlformats.org/spreadsheetml/2006/main">
  <numFmts count="2">
    <numFmt numFmtId="164" formatCode="###\ ###\ ##0.00"/>
    <numFmt numFmtId="165" formatCode="###\ ###\ ##0.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3" fillId="0" borderId="3" xfId="0" applyFont="1" applyFill="1" applyBorder="1"/>
    <xf numFmtId="0" fontId="5" fillId="0" borderId="6" xfId="0" applyFont="1" applyFill="1" applyBorder="1"/>
    <xf numFmtId="164" fontId="1" fillId="0" borderId="0" xfId="0" applyNumberFormat="1" applyFont="1"/>
    <xf numFmtId="0" fontId="5" fillId="0" borderId="7" xfId="0" applyFont="1" applyBorder="1"/>
    <xf numFmtId="164" fontId="5" fillId="0" borderId="7" xfId="0" applyNumberFormat="1" applyFont="1" applyBorder="1"/>
    <xf numFmtId="0" fontId="6" fillId="0" borderId="0" xfId="0" applyFont="1"/>
    <xf numFmtId="0" fontId="4" fillId="0" borderId="7" xfId="0" applyFont="1" applyBorder="1"/>
    <xf numFmtId="0" fontId="5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7" fillId="2" borderId="0" xfId="0" applyFont="1" applyFill="1"/>
    <xf numFmtId="0" fontId="7" fillId="0" borderId="0" xfId="0" applyFont="1"/>
    <xf numFmtId="165" fontId="1" fillId="0" borderId="0" xfId="0" applyNumberFormat="1" applyFont="1"/>
    <xf numFmtId="0" fontId="4" fillId="2" borderId="7" xfId="0" applyFont="1" applyFill="1" applyBorder="1"/>
    <xf numFmtId="49" fontId="5" fillId="0" borderId="7" xfId="0" applyNumberFormat="1" applyFont="1" applyBorder="1"/>
    <xf numFmtId="165" fontId="5" fillId="0" borderId="7" xfId="0" applyNumberFormat="1" applyFont="1" applyBorder="1"/>
    <xf numFmtId="165" fontId="5" fillId="0" borderId="0" xfId="0" applyNumberFormat="1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5" fontId="0" fillId="0" borderId="0" xfId="0" applyNumberFormat="1"/>
    <xf numFmtId="165" fontId="4" fillId="0" borderId="0" xfId="0" applyNumberFormat="1" applyFont="1"/>
    <xf numFmtId="0" fontId="8" fillId="0" borderId="7" xfId="0" applyFont="1" applyBorder="1"/>
    <xf numFmtId="165" fontId="8" fillId="0" borderId="7" xfId="0" applyNumberFormat="1" applyFont="1" applyBorder="1"/>
    <xf numFmtId="164" fontId="8" fillId="0" borderId="7" xfId="0" applyNumberFormat="1" applyFont="1" applyBorder="1"/>
    <xf numFmtId="0" fontId="5" fillId="0" borderId="2" xfId="0" applyFont="1" applyFill="1" applyBorder="1"/>
    <xf numFmtId="164" fontId="0" fillId="0" borderId="0" xfId="0" applyNumberFormat="1"/>
    <xf numFmtId="164" fontId="2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0" xfId="0" applyFont="1" applyBorder="1"/>
    <xf numFmtId="49" fontId="5" fillId="0" borderId="0" xfId="0" applyNumberFormat="1" applyFont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164" fontId="4" fillId="0" borderId="0" xfId="0" applyNumberFormat="1" applyFont="1" applyBorder="1"/>
    <xf numFmtId="0" fontId="5" fillId="0" borderId="5" xfId="0" applyFont="1" applyFill="1" applyBorder="1"/>
    <xf numFmtId="164" fontId="5" fillId="0" borderId="5" xfId="0" applyNumberFormat="1" applyFont="1" applyFill="1" applyBorder="1" applyAlignment="1">
      <alignment horizontal="center"/>
    </xf>
    <xf numFmtId="0" fontId="5" fillId="0" borderId="4" xfId="0" applyFont="1" applyFill="1" applyBorder="1"/>
    <xf numFmtId="164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5"/>
  <sheetViews>
    <sheetView tabSelected="1" workbookViewId="0">
      <selection activeCell="A30" sqref="A30"/>
    </sheetView>
  </sheetViews>
  <sheetFormatPr defaultColWidth="0" defaultRowHeight="15"/>
  <cols>
    <col min="1" max="1" width="32.7109375" customWidth="1"/>
    <col min="2" max="2" width="13.5703125" customWidth="1"/>
    <col min="3" max="3" width="16.28515625" customWidth="1"/>
    <col min="4" max="4" width="21.5703125" customWidth="1"/>
    <col min="5" max="5" width="3.7109375" customWidth="1"/>
    <col min="6" max="26" width="0" hidden="1" customWidth="1"/>
    <col min="27" max="16384" width="9.140625" hidden="1"/>
  </cols>
  <sheetData>
    <row r="1" spans="1:23">
      <c r="A1" s="3" t="s">
        <v>115</v>
      </c>
      <c r="B1" s="3"/>
      <c r="C1" s="3"/>
      <c r="D1" s="3"/>
    </row>
    <row r="2" spans="1:23">
      <c r="A2" s="4" t="s">
        <v>114</v>
      </c>
      <c r="B2" s="3"/>
      <c r="C2" s="3"/>
      <c r="D2" s="3"/>
    </row>
    <row r="3" spans="1:23">
      <c r="A3" s="3"/>
      <c r="B3" s="3"/>
      <c r="C3" s="3"/>
      <c r="D3" s="3"/>
    </row>
    <row r="4" spans="1:23">
      <c r="A4" s="5" t="s">
        <v>0</v>
      </c>
      <c r="B4" s="3"/>
      <c r="C4" s="3"/>
      <c r="D4" s="3"/>
    </row>
    <row r="5" spans="1:23">
      <c r="A5" s="3"/>
      <c r="B5" s="3"/>
      <c r="C5" s="3"/>
      <c r="D5" s="3"/>
    </row>
    <row r="6" spans="1:23">
      <c r="A6" s="6" t="s">
        <v>1</v>
      </c>
      <c r="B6" s="6"/>
      <c r="C6" s="6"/>
      <c r="D6" s="6"/>
    </row>
    <row r="7" spans="1:23">
      <c r="A7" s="36" t="s">
        <v>98</v>
      </c>
      <c r="B7" s="39">
        <v>118747.97</v>
      </c>
      <c r="C7" s="39">
        <f>B7*20%</f>
        <v>23749.594000000001</v>
      </c>
      <c r="D7" s="39">
        <f>B7+C7</f>
        <v>142497.56400000001</v>
      </c>
    </row>
    <row r="8" spans="1:23">
      <c r="A8" s="36" t="s">
        <v>2</v>
      </c>
      <c r="B8" s="39">
        <f>'SO 4010'!I46</f>
        <v>7548.03</v>
      </c>
      <c r="C8" s="39">
        <f>B8*20%</f>
        <v>1509.606</v>
      </c>
      <c r="D8" s="39">
        <f>SUM(B8:C8)</f>
        <v>9057.6360000000004</v>
      </c>
      <c r="H8">
        <f>'SO 4010'!K46</f>
        <v>0</v>
      </c>
      <c r="N8">
        <v>30.126000000000001</v>
      </c>
    </row>
    <row r="9" spans="1:23">
      <c r="A9" s="10" t="s">
        <v>3</v>
      </c>
      <c r="B9" s="40">
        <f>'SO 4011'!I38</f>
        <v>5358.86</v>
      </c>
      <c r="C9" s="39">
        <f t="shared" ref="C9" si="0">B9*20%</f>
        <v>1071.7719999999999</v>
      </c>
      <c r="D9" s="40">
        <f>B9+C9</f>
        <v>6430.6319999999996</v>
      </c>
      <c r="H9">
        <f>'SO 4011'!K38</f>
        <v>0</v>
      </c>
      <c r="N9">
        <v>30.126000000000001</v>
      </c>
    </row>
    <row r="10" spans="1:23">
      <c r="A10" s="46" t="s">
        <v>99</v>
      </c>
      <c r="B10" s="47">
        <f>SUM(B7:B9)</f>
        <v>131654.85999999999</v>
      </c>
      <c r="C10" s="47">
        <f>SUM(C7:C9)</f>
        <v>26330.972000000002</v>
      </c>
      <c r="D10" s="47">
        <f>SUM(D7:D9)</f>
        <v>157985.83200000002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8" t="s">
        <v>112</v>
      </c>
      <c r="B11" s="49">
        <v>-3654.86</v>
      </c>
      <c r="C11" s="49">
        <f>B11*20%</f>
        <v>-730.97200000000009</v>
      </c>
      <c r="D11" s="49">
        <f>SUM(B11:C11)</f>
        <v>-4385.8320000000003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50"/>
      <c r="B12" s="51"/>
      <c r="C12" s="51"/>
      <c r="D12" s="51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" t="s">
        <v>113</v>
      </c>
      <c r="B13" s="52">
        <f>SUM(B10:B11)</f>
        <v>127999.99999999999</v>
      </c>
      <c r="C13" s="52">
        <f>SUM(C10:C11)</f>
        <v>25600</v>
      </c>
      <c r="D13" s="52">
        <f>SUM(D10:D11)</f>
        <v>153600.00000000003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4"/>
      <c r="B14" s="52"/>
      <c r="C14" s="52"/>
      <c r="D14" s="52"/>
    </row>
    <row r="15" spans="1:23">
      <c r="A15" s="7"/>
      <c r="B15" s="38"/>
      <c r="C15" s="38"/>
      <c r="D15" s="38"/>
    </row>
    <row r="16" spans="1:23">
      <c r="A16" s="7"/>
      <c r="B16" s="38"/>
      <c r="C16" s="38"/>
      <c r="D16" s="38"/>
    </row>
    <row r="17" spans="1:4">
      <c r="A17" s="7"/>
      <c r="B17" s="38"/>
      <c r="C17" s="38"/>
      <c r="D17" s="38"/>
    </row>
    <row r="18" spans="1:4">
      <c r="A18" s="7"/>
      <c r="B18" s="38"/>
      <c r="C18" s="38"/>
      <c r="D18" s="38"/>
    </row>
    <row r="19" spans="1:4">
      <c r="A19" s="7"/>
      <c r="B19" s="38"/>
      <c r="C19" s="38"/>
      <c r="D19" s="38"/>
    </row>
    <row r="20" spans="1:4">
      <c r="A20" s="7"/>
      <c r="B20" s="38"/>
      <c r="C20" s="38"/>
      <c r="D20" s="38"/>
    </row>
    <row r="21" spans="1:4">
      <c r="A21" s="7"/>
      <c r="B21" s="38"/>
      <c r="C21" s="38"/>
      <c r="D21" s="38"/>
    </row>
    <row r="22" spans="1:4">
      <c r="A22" s="7"/>
      <c r="B22" s="38"/>
      <c r="C22" s="38"/>
      <c r="D22" s="38"/>
    </row>
    <row r="23" spans="1:4">
      <c r="A23" s="7"/>
      <c r="B23" s="38"/>
      <c r="C23" s="38"/>
      <c r="D23" s="38"/>
    </row>
    <row r="24" spans="1:4">
      <c r="A24" s="7"/>
      <c r="B24" s="38"/>
      <c r="C24" s="38"/>
      <c r="D24" s="38"/>
    </row>
    <row r="25" spans="1:4">
      <c r="A25" s="7"/>
      <c r="B25" s="38"/>
      <c r="C25" s="38"/>
      <c r="D25" s="38"/>
    </row>
    <row r="26" spans="1:4">
      <c r="A26" s="7"/>
      <c r="B26" s="38"/>
      <c r="C26" s="38"/>
      <c r="D26" s="38"/>
    </row>
    <row r="27" spans="1:4">
      <c r="A27" s="7"/>
      <c r="B27" s="38"/>
      <c r="C27" s="38"/>
      <c r="D27" s="38"/>
    </row>
    <row r="28" spans="1:4">
      <c r="A28" s="7"/>
      <c r="B28" s="38"/>
      <c r="C28" s="38"/>
      <c r="D28" s="38"/>
    </row>
    <row r="29" spans="1:4">
      <c r="A29" s="7"/>
      <c r="B29" s="38"/>
      <c r="C29" s="38"/>
      <c r="D29" s="38"/>
    </row>
    <row r="30" spans="1:4">
      <c r="A30" s="7"/>
      <c r="B30" s="38"/>
      <c r="C30" s="38"/>
      <c r="D30" s="38"/>
    </row>
    <row r="31" spans="1:4">
      <c r="A31" s="7"/>
      <c r="B31" s="38"/>
      <c r="C31" s="38"/>
      <c r="D31" s="38"/>
    </row>
    <row r="32" spans="1:4">
      <c r="A32" s="7"/>
      <c r="B32" s="38"/>
      <c r="C32" s="38"/>
      <c r="D32" s="38"/>
    </row>
    <row r="33" spans="1:4">
      <c r="A33" s="7"/>
      <c r="B33" s="38"/>
      <c r="C33" s="38"/>
      <c r="D33" s="38"/>
    </row>
    <row r="34" spans="1:4">
      <c r="A34" s="7"/>
      <c r="B34" s="38"/>
      <c r="C34" s="38"/>
      <c r="D34" s="38"/>
    </row>
    <row r="35" spans="1:4">
      <c r="A35" s="7"/>
      <c r="B35" s="38"/>
      <c r="C35" s="38"/>
      <c r="D35" s="38"/>
    </row>
    <row r="36" spans="1:4">
      <c r="A36" s="1"/>
      <c r="B36" s="11"/>
      <c r="C36" s="11"/>
      <c r="D36" s="11"/>
    </row>
    <row r="37" spans="1:4">
      <c r="A37" s="1"/>
      <c r="B37" s="11"/>
      <c r="C37" s="11"/>
      <c r="D37" s="11"/>
    </row>
    <row r="38" spans="1:4">
      <c r="A38" s="1"/>
      <c r="B38" s="11"/>
      <c r="C38" s="11"/>
      <c r="D38" s="11"/>
    </row>
    <row r="39" spans="1:4">
      <c r="A39" s="1"/>
      <c r="B39" s="11"/>
      <c r="C39" s="11"/>
      <c r="D39" s="11"/>
    </row>
    <row r="40" spans="1:4">
      <c r="A40" s="1"/>
      <c r="B40" s="11"/>
      <c r="C40" s="11"/>
      <c r="D40" s="11"/>
    </row>
    <row r="41" spans="1:4">
      <c r="A41" s="1"/>
      <c r="B41" s="11"/>
      <c r="C41" s="11"/>
      <c r="D41" s="11"/>
    </row>
    <row r="42" spans="1:4">
      <c r="A42" s="1"/>
      <c r="B42" s="11"/>
      <c r="C42" s="11"/>
      <c r="D42" s="11"/>
    </row>
    <row r="43" spans="1:4">
      <c r="A43" s="1"/>
      <c r="B43" s="11"/>
      <c r="C43" s="11"/>
      <c r="D43" s="11"/>
    </row>
    <row r="44" spans="1:4">
      <c r="A44" s="1"/>
      <c r="B44" s="11"/>
      <c r="C44" s="11"/>
      <c r="D44" s="11"/>
    </row>
    <row r="45" spans="1:4">
      <c r="A45" s="1"/>
      <c r="B45" s="11"/>
      <c r="C45" s="11"/>
      <c r="D45" s="11"/>
    </row>
    <row r="46" spans="1:4">
      <c r="A46" s="1"/>
      <c r="B46" s="11"/>
      <c r="C46" s="11"/>
      <c r="D46" s="11"/>
    </row>
    <row r="47" spans="1:4">
      <c r="A47" s="1"/>
      <c r="B47" s="11"/>
      <c r="C47" s="11"/>
      <c r="D47" s="11"/>
    </row>
    <row r="48" spans="1:4">
      <c r="A48" s="1"/>
      <c r="B48" s="11"/>
      <c r="C48" s="11"/>
      <c r="D48" s="11"/>
    </row>
    <row r="49" spans="1:4">
      <c r="A49" s="1"/>
      <c r="B49" s="11"/>
      <c r="C49" s="11"/>
      <c r="D49" s="11"/>
    </row>
    <row r="50" spans="1:4">
      <c r="A50" s="1"/>
      <c r="B50" s="11"/>
      <c r="C50" s="11"/>
      <c r="D50" s="11"/>
    </row>
    <row r="51" spans="1:4">
      <c r="A51" s="1"/>
      <c r="B51" s="11"/>
      <c r="C51" s="11"/>
      <c r="D51" s="11"/>
    </row>
    <row r="52" spans="1:4">
      <c r="B52" s="37"/>
      <c r="C52" s="37"/>
      <c r="D52" s="37"/>
    </row>
    <row r="53" spans="1:4">
      <c r="B53" s="37"/>
      <c r="C53" s="37"/>
      <c r="D53" s="37"/>
    </row>
    <row r="54" spans="1:4">
      <c r="B54" s="37"/>
      <c r="C54" s="37"/>
      <c r="D54" s="37"/>
    </row>
    <row r="55" spans="1:4">
      <c r="B55" s="37"/>
      <c r="C55" s="37"/>
      <c r="D55" s="37"/>
    </row>
    <row r="56" spans="1:4">
      <c r="B56" s="37"/>
      <c r="C56" s="37"/>
      <c r="D56" s="37"/>
    </row>
    <row r="57" spans="1:4">
      <c r="B57" s="37"/>
      <c r="C57" s="37"/>
      <c r="D57" s="37"/>
    </row>
    <row r="58" spans="1:4">
      <c r="B58" s="37"/>
      <c r="C58" s="37"/>
      <c r="D58" s="37"/>
    </row>
    <row r="59" spans="1:4">
      <c r="B59" s="37"/>
      <c r="C59" s="37"/>
      <c r="D59" s="37"/>
    </row>
    <row r="60" spans="1:4">
      <c r="B60" s="37"/>
      <c r="C60" s="37"/>
      <c r="D60" s="37"/>
    </row>
    <row r="61" spans="1:4">
      <c r="B61" s="37"/>
      <c r="C61" s="37"/>
      <c r="D61" s="37"/>
    </row>
    <row r="62" spans="1:4">
      <c r="B62" s="37"/>
      <c r="C62" s="37"/>
      <c r="D62" s="37"/>
    </row>
    <row r="63" spans="1:4">
      <c r="B63" s="37"/>
      <c r="C63" s="37"/>
      <c r="D63" s="37"/>
    </row>
    <row r="64" spans="1:4">
      <c r="B64" s="37"/>
      <c r="C64" s="37"/>
      <c r="D64" s="37"/>
    </row>
    <row r="65" spans="2:4">
      <c r="B65" s="37"/>
      <c r="C65" s="37"/>
      <c r="D65" s="37"/>
    </row>
    <row r="66" spans="2:4">
      <c r="B66" s="37"/>
      <c r="C66" s="37"/>
      <c r="D66" s="37"/>
    </row>
    <row r="67" spans="2:4">
      <c r="B67" s="37"/>
      <c r="C67" s="37"/>
      <c r="D67" s="37"/>
    </row>
    <row r="68" spans="2:4">
      <c r="B68" s="37"/>
      <c r="C68" s="37"/>
      <c r="D68" s="37"/>
    </row>
    <row r="69" spans="2:4">
      <c r="B69" s="37"/>
      <c r="C69" s="37"/>
      <c r="D69" s="37"/>
    </row>
    <row r="70" spans="2:4">
      <c r="B70" s="37"/>
      <c r="C70" s="37"/>
      <c r="D70" s="37"/>
    </row>
    <row r="71" spans="2:4">
      <c r="B71" s="37"/>
      <c r="C71" s="37"/>
      <c r="D71" s="37"/>
    </row>
    <row r="72" spans="2:4">
      <c r="B72" s="37"/>
      <c r="C72" s="37"/>
      <c r="D72" s="37"/>
    </row>
    <row r="73" spans="2:4">
      <c r="B73" s="37"/>
      <c r="C73" s="37"/>
      <c r="D73" s="37"/>
    </row>
    <row r="74" spans="2:4">
      <c r="B74" s="37"/>
      <c r="C74" s="37"/>
      <c r="D74" s="37"/>
    </row>
    <row r="75" spans="2:4">
      <c r="B75" s="37"/>
      <c r="C75" s="37"/>
      <c r="D75" s="37"/>
    </row>
    <row r="76" spans="2:4">
      <c r="B76" s="37"/>
      <c r="C76" s="37"/>
      <c r="D76" s="37"/>
    </row>
    <row r="77" spans="2:4">
      <c r="B77" s="37"/>
      <c r="C77" s="37"/>
      <c r="D77" s="37"/>
    </row>
    <row r="78" spans="2:4">
      <c r="B78" s="37"/>
      <c r="C78" s="37"/>
      <c r="D78" s="37"/>
    </row>
    <row r="79" spans="2:4">
      <c r="B79" s="37"/>
      <c r="C79" s="37"/>
      <c r="D79" s="37"/>
    </row>
    <row r="80" spans="2:4">
      <c r="B80" s="37"/>
      <c r="C80" s="37"/>
      <c r="D80" s="37"/>
    </row>
    <row r="81" spans="2:4">
      <c r="B81" s="37"/>
      <c r="C81" s="37"/>
      <c r="D81" s="37"/>
    </row>
    <row r="82" spans="2:4">
      <c r="B82" s="37"/>
      <c r="C82" s="37"/>
      <c r="D82" s="37"/>
    </row>
    <row r="83" spans="2:4">
      <c r="B83" s="37"/>
      <c r="C83" s="37"/>
      <c r="D83" s="37"/>
    </row>
    <row r="84" spans="2:4">
      <c r="B84" s="37"/>
      <c r="C84" s="37"/>
      <c r="D84" s="37"/>
    </row>
    <row r="85" spans="2:4">
      <c r="B85" s="37"/>
      <c r="C85" s="37"/>
      <c r="D85" s="37"/>
    </row>
    <row r="86" spans="2:4">
      <c r="B86" s="37"/>
      <c r="C86" s="37"/>
      <c r="D86" s="37"/>
    </row>
    <row r="87" spans="2:4">
      <c r="B87" s="37"/>
      <c r="C87" s="37"/>
      <c r="D87" s="37"/>
    </row>
    <row r="88" spans="2:4">
      <c r="B88" s="37"/>
      <c r="C88" s="37"/>
      <c r="D88" s="37"/>
    </row>
    <row r="89" spans="2:4">
      <c r="B89" s="37"/>
      <c r="C89" s="37"/>
      <c r="D89" s="37"/>
    </row>
    <row r="90" spans="2:4">
      <c r="B90" s="37"/>
      <c r="C90" s="37"/>
      <c r="D90" s="37"/>
    </row>
    <row r="91" spans="2:4">
      <c r="B91" s="37"/>
      <c r="C91" s="37"/>
      <c r="D91" s="37"/>
    </row>
    <row r="92" spans="2:4">
      <c r="B92" s="37"/>
      <c r="C92" s="37"/>
      <c r="D92" s="37"/>
    </row>
    <row r="93" spans="2:4">
      <c r="B93" s="37"/>
      <c r="C93" s="37"/>
      <c r="D93" s="37"/>
    </row>
    <row r="94" spans="2:4">
      <c r="B94" s="37"/>
      <c r="C94" s="37"/>
      <c r="D94" s="37"/>
    </row>
    <row r="95" spans="2:4">
      <c r="B95" s="37"/>
      <c r="C95" s="37"/>
      <c r="D95" s="37"/>
    </row>
    <row r="96" spans="2:4">
      <c r="B96" s="37"/>
      <c r="C96" s="37"/>
      <c r="D96" s="37"/>
    </row>
    <row r="97" spans="2:4">
      <c r="B97" s="37"/>
      <c r="C97" s="37"/>
      <c r="D97" s="37"/>
    </row>
    <row r="98" spans="2:4">
      <c r="B98" s="37"/>
      <c r="C98" s="37"/>
      <c r="D98" s="37"/>
    </row>
    <row r="99" spans="2:4">
      <c r="B99" s="37"/>
      <c r="C99" s="37"/>
      <c r="D99" s="37"/>
    </row>
    <row r="100" spans="2:4">
      <c r="B100" s="37"/>
      <c r="C100" s="37"/>
      <c r="D100" s="37"/>
    </row>
    <row r="101" spans="2:4">
      <c r="B101" s="37"/>
      <c r="C101" s="37"/>
      <c r="D101" s="37"/>
    </row>
    <row r="102" spans="2:4">
      <c r="B102" s="37"/>
      <c r="C102" s="37"/>
      <c r="D102" s="37"/>
    </row>
    <row r="103" spans="2:4">
      <c r="B103" s="37"/>
      <c r="C103" s="37"/>
      <c r="D103" s="37"/>
    </row>
    <row r="104" spans="2:4">
      <c r="B104" s="37"/>
      <c r="C104" s="37"/>
      <c r="D104" s="37"/>
    </row>
    <row r="105" spans="2:4">
      <c r="B105" s="37"/>
      <c r="C105" s="37"/>
      <c r="D105" s="37"/>
    </row>
  </sheetData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6"/>
  <sheetViews>
    <sheetView workbookViewId="0">
      <pane ySplit="8" topLeftCell="A9" activePane="bottomLeft" state="frozen"/>
      <selection pane="bottomLeft" activeCell="D13" sqref="D12:D13"/>
    </sheetView>
  </sheetViews>
  <sheetFormatPr defaultColWidth="0" defaultRowHeight="15"/>
  <cols>
    <col min="1" max="1" width="4.7109375" hidden="1" customWidth="1"/>
    <col min="2" max="2" width="0" hidden="1" customWidth="1"/>
    <col min="3" max="3" width="10.7109375" customWidth="1"/>
    <col min="4" max="4" width="43.7109375" customWidth="1"/>
    <col min="5" max="5" width="5.7109375" customWidth="1"/>
    <col min="6" max="9" width="10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>
      <c r="A1" s="3"/>
      <c r="B1" s="3"/>
      <c r="C1" s="5" t="s">
        <v>96</v>
      </c>
      <c r="D1" s="3"/>
      <c r="E1" s="5" t="s">
        <v>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>
      <c r="A2" s="3"/>
      <c r="B2" s="3"/>
      <c r="C2" s="5" t="s">
        <v>8</v>
      </c>
      <c r="D2" s="3"/>
      <c r="E2" s="5" t="s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>
      <c r="A3" s="3"/>
      <c r="B3" s="3"/>
      <c r="C3" s="5" t="s">
        <v>97</v>
      </c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>
      <c r="A4" s="3"/>
      <c r="B4" s="3"/>
      <c r="C4" s="5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>
      <c r="A5" s="3"/>
      <c r="B5" s="3"/>
      <c r="C5" s="5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>
      <c r="A7" s="8"/>
      <c r="B7" s="8"/>
      <c r="C7" s="9" t="s">
        <v>116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S7" s="8"/>
    </row>
    <row r="8" spans="1:26" ht="15.75">
      <c r="A8" s="22" t="s">
        <v>18</v>
      </c>
      <c r="B8" s="22" t="s">
        <v>19</v>
      </c>
      <c r="C8" s="22" t="s">
        <v>20</v>
      </c>
      <c r="D8" s="22" t="s">
        <v>21</v>
      </c>
      <c r="E8" s="22" t="s">
        <v>22</v>
      </c>
      <c r="F8" s="22" t="s">
        <v>23</v>
      </c>
      <c r="G8" s="22" t="s">
        <v>9</v>
      </c>
      <c r="H8" s="22" t="s">
        <v>10</v>
      </c>
      <c r="I8" s="22" t="s">
        <v>24</v>
      </c>
      <c r="J8" s="22"/>
      <c r="K8" s="22"/>
      <c r="L8" s="22"/>
      <c r="M8" s="22"/>
      <c r="N8" s="22"/>
      <c r="O8" s="22"/>
      <c r="P8" s="22" t="s">
        <v>25</v>
      </c>
      <c r="Q8" s="19"/>
      <c r="R8" s="19"/>
      <c r="S8" s="22" t="s">
        <v>26</v>
      </c>
      <c r="T8" s="20"/>
      <c r="U8" s="20"/>
      <c r="V8" s="20"/>
      <c r="W8" s="20"/>
      <c r="X8" s="20"/>
      <c r="Y8" s="20"/>
      <c r="Z8" s="20"/>
    </row>
    <row r="9" spans="1:26">
      <c r="A9" s="12"/>
      <c r="B9" s="12"/>
      <c r="C9" s="23"/>
      <c r="D9" s="15" t="s">
        <v>11</v>
      </c>
      <c r="E9" s="12"/>
      <c r="F9" s="24"/>
      <c r="G9" s="13"/>
      <c r="H9" s="13"/>
      <c r="I9" s="13"/>
      <c r="J9" s="12"/>
      <c r="K9" s="12"/>
      <c r="L9" s="12"/>
      <c r="M9" s="12"/>
      <c r="N9" s="12"/>
      <c r="O9" s="12"/>
      <c r="P9" s="12"/>
      <c r="Q9" s="14"/>
      <c r="R9" s="14"/>
      <c r="S9" s="12"/>
      <c r="T9" s="14"/>
      <c r="U9" s="14"/>
      <c r="V9" s="14"/>
      <c r="W9" s="14"/>
      <c r="X9" s="14"/>
      <c r="Y9" s="14"/>
      <c r="Z9" s="14"/>
    </row>
    <row r="10" spans="1:26">
      <c r="A10" s="16"/>
      <c r="B10" s="16"/>
      <c r="C10" s="16"/>
      <c r="D10" s="16" t="s">
        <v>12</v>
      </c>
      <c r="E10" s="16"/>
      <c r="F10" s="25"/>
      <c r="G10" s="17"/>
      <c r="H10" s="17"/>
      <c r="I10" s="17"/>
      <c r="J10" s="16"/>
      <c r="K10" s="16"/>
      <c r="L10" s="16"/>
      <c r="M10" s="16"/>
      <c r="N10" s="16"/>
      <c r="O10" s="16"/>
      <c r="P10" s="16"/>
      <c r="Q10" s="14"/>
      <c r="R10" s="14"/>
      <c r="S10" s="16"/>
      <c r="T10" s="14"/>
      <c r="U10" s="14"/>
      <c r="V10" s="14"/>
      <c r="W10" s="14"/>
      <c r="X10" s="14"/>
      <c r="Y10" s="14"/>
      <c r="Z10" s="14"/>
    </row>
    <row r="11" spans="1:26" ht="24.95" customHeight="1">
      <c r="A11" s="29"/>
      <c r="B11" s="26" t="s">
        <v>27</v>
      </c>
      <c r="C11" s="30" t="s">
        <v>28</v>
      </c>
      <c r="D11" s="26" t="s">
        <v>29</v>
      </c>
      <c r="E11" s="26" t="s">
        <v>30</v>
      </c>
      <c r="F11" s="27">
        <v>64</v>
      </c>
      <c r="G11" s="28">
        <v>17.100000000000001</v>
      </c>
      <c r="H11" s="28">
        <v>0</v>
      </c>
      <c r="I11" s="28">
        <f>ROUND(F11*(G11+H11),2)</f>
        <v>1094.4000000000001</v>
      </c>
      <c r="J11" s="26">
        <f>ROUND(F11*(N11),2)</f>
        <v>1094.4000000000001</v>
      </c>
      <c r="K11" s="1">
        <f>ROUND(F11*(O11),2)</f>
        <v>0</v>
      </c>
      <c r="L11" s="1">
        <f>ROUND(F11*(G11),2)</f>
        <v>1094.4000000000001</v>
      </c>
      <c r="M11" s="1">
        <f>ROUND(F11*(H11),2)</f>
        <v>0</v>
      </c>
      <c r="N11" s="1">
        <v>17.100000000000001</v>
      </c>
      <c r="O11" s="1"/>
      <c r="P11" s="25"/>
      <c r="Q11" s="31"/>
      <c r="R11" s="31"/>
      <c r="S11" s="25"/>
      <c r="Z11">
        <v>0</v>
      </c>
    </row>
    <row r="12" spans="1:26" ht="24.95" customHeight="1">
      <c r="A12" s="29"/>
      <c r="B12" s="26" t="s">
        <v>27</v>
      </c>
      <c r="C12" s="30" t="s">
        <v>31</v>
      </c>
      <c r="D12" s="26" t="s">
        <v>32</v>
      </c>
      <c r="E12" s="26" t="s">
        <v>30</v>
      </c>
      <c r="F12" s="27">
        <v>64</v>
      </c>
      <c r="G12" s="28">
        <v>3.1</v>
      </c>
      <c r="H12" s="28">
        <v>0</v>
      </c>
      <c r="I12" s="28">
        <f>ROUND(F12*(G12+H12),2)</f>
        <v>198.4</v>
      </c>
      <c r="J12" s="26">
        <f>ROUND(F12*(N12),2)</f>
        <v>198.4</v>
      </c>
      <c r="K12" s="1">
        <f>ROUND(F12*(O12),2)</f>
        <v>0</v>
      </c>
      <c r="L12" s="1">
        <f>ROUND(F12*(G12),2)</f>
        <v>198.4</v>
      </c>
      <c r="M12" s="1">
        <f>ROUND(F12*(H12),2)</f>
        <v>0</v>
      </c>
      <c r="N12" s="1">
        <v>3.1</v>
      </c>
      <c r="O12" s="1"/>
      <c r="P12" s="25"/>
      <c r="Q12" s="31"/>
      <c r="R12" s="31"/>
      <c r="S12" s="25"/>
      <c r="Z12">
        <v>0</v>
      </c>
    </row>
    <row r="13" spans="1:26" ht="24.95" customHeight="1">
      <c r="A13" s="29"/>
      <c r="B13" s="26" t="s">
        <v>27</v>
      </c>
      <c r="C13" s="30" t="s">
        <v>33</v>
      </c>
      <c r="D13" s="26" t="s">
        <v>34</v>
      </c>
      <c r="E13" s="26" t="s">
        <v>30</v>
      </c>
      <c r="F13" s="27">
        <v>64</v>
      </c>
      <c r="G13" s="28">
        <v>3.59</v>
      </c>
      <c r="H13" s="28">
        <v>0</v>
      </c>
      <c r="I13" s="28">
        <f>ROUND(F13*(G13+H13),2)</f>
        <v>229.76</v>
      </c>
      <c r="J13" s="26">
        <f>ROUND(F13*(N13),2)</f>
        <v>229.76</v>
      </c>
      <c r="K13" s="1">
        <f>ROUND(F13*(O13),2)</f>
        <v>0</v>
      </c>
      <c r="L13" s="1">
        <f>ROUND(F13*(G13),2)</f>
        <v>229.76</v>
      </c>
      <c r="M13" s="1">
        <f>ROUND(F13*(H13),2)</f>
        <v>0</v>
      </c>
      <c r="N13" s="1">
        <v>3.59</v>
      </c>
      <c r="O13" s="1"/>
      <c r="P13" s="25"/>
      <c r="Q13" s="31"/>
      <c r="R13" s="31"/>
      <c r="S13" s="25"/>
      <c r="Z13">
        <v>0</v>
      </c>
    </row>
    <row r="14" spans="1:26" ht="24.95" customHeight="1">
      <c r="A14" s="29"/>
      <c r="B14" s="26" t="s">
        <v>27</v>
      </c>
      <c r="C14" s="30" t="s">
        <v>35</v>
      </c>
      <c r="D14" s="26" t="s">
        <v>36</v>
      </c>
      <c r="E14" s="26" t="s">
        <v>30</v>
      </c>
      <c r="F14" s="27">
        <v>33.18</v>
      </c>
      <c r="G14" s="28">
        <v>14.23</v>
      </c>
      <c r="H14" s="28">
        <v>0</v>
      </c>
      <c r="I14" s="28">
        <f>ROUND(F14*(G14+H14),2)</f>
        <v>472.15</v>
      </c>
      <c r="J14" s="26">
        <f>ROUND(F14*(N14),2)</f>
        <v>472.15</v>
      </c>
      <c r="K14" s="1">
        <f>ROUND(F14*(O14),2)</f>
        <v>0</v>
      </c>
      <c r="L14" s="1">
        <f>ROUND(F14*(G14),2)</f>
        <v>472.15</v>
      </c>
      <c r="M14" s="1">
        <f>ROUND(F14*(H14),2)</f>
        <v>0</v>
      </c>
      <c r="N14" s="1">
        <v>14.23</v>
      </c>
      <c r="O14" s="1"/>
      <c r="P14" s="25"/>
      <c r="Q14" s="31"/>
      <c r="R14" s="31"/>
      <c r="S14" s="25"/>
      <c r="Z14">
        <v>0</v>
      </c>
    </row>
    <row r="15" spans="1:26" ht="24.95" customHeight="1">
      <c r="A15" s="29"/>
      <c r="B15" s="26" t="s">
        <v>37</v>
      </c>
      <c r="C15" s="30" t="s">
        <v>38</v>
      </c>
      <c r="D15" s="26" t="s">
        <v>39</v>
      </c>
      <c r="E15" s="26" t="s">
        <v>40</v>
      </c>
      <c r="F15" s="27">
        <v>54.509</v>
      </c>
      <c r="G15" s="28">
        <v>0</v>
      </c>
      <c r="H15" s="28">
        <v>16.5</v>
      </c>
      <c r="I15" s="28">
        <f>ROUND(F15*(G15+H15),2)</f>
        <v>899.4</v>
      </c>
      <c r="J15" s="26">
        <f>ROUND(F15*(N15),2)</f>
        <v>899.4</v>
      </c>
      <c r="K15" s="1">
        <f>ROUND(F15*(O15),2)</f>
        <v>0</v>
      </c>
      <c r="L15" s="1">
        <f>ROUND(F15*(G15),2)</f>
        <v>0</v>
      </c>
      <c r="M15" s="1">
        <f>ROUND(F15*(H15),2)</f>
        <v>899.4</v>
      </c>
      <c r="N15" s="1">
        <v>16.5</v>
      </c>
      <c r="O15" s="1"/>
      <c r="P15" s="25">
        <f>ROUND(F15*(R15),3)</f>
        <v>54.509</v>
      </c>
      <c r="Q15" s="31"/>
      <c r="R15" s="31">
        <v>1</v>
      </c>
      <c r="S15" s="25"/>
      <c r="Z15">
        <v>0</v>
      </c>
    </row>
    <row r="16" spans="1:26">
      <c r="A16" s="16"/>
      <c r="B16" s="16"/>
      <c r="C16" s="16"/>
      <c r="D16" s="16" t="s">
        <v>12</v>
      </c>
      <c r="E16" s="16"/>
      <c r="F16" s="25"/>
      <c r="G16" s="18">
        <f>ROUND((SUM(L10:L15))/1,2)</f>
        <v>1994.71</v>
      </c>
      <c r="H16" s="18">
        <f>ROUND((SUM(M10:M15))/1,2)</f>
        <v>899.4</v>
      </c>
      <c r="I16" s="18">
        <f>ROUND((SUM(I10:I15))/1,2)</f>
        <v>2894.11</v>
      </c>
      <c r="J16" s="16"/>
      <c r="K16" s="16"/>
      <c r="L16" s="16">
        <f>ROUND((SUM(L10:L15))/1,2)</f>
        <v>1994.71</v>
      </c>
      <c r="M16" s="16">
        <f>ROUND((SUM(M10:M15))/1,2)</f>
        <v>899.4</v>
      </c>
      <c r="N16" s="16"/>
      <c r="O16" s="16"/>
      <c r="P16" s="32">
        <f>ROUND((SUM(P10:P15))/1,2)</f>
        <v>54.51</v>
      </c>
      <c r="Q16" s="14"/>
      <c r="R16" s="14"/>
      <c r="S16" s="32">
        <f>ROUND((SUM(S10:S15))/1,2)</f>
        <v>0</v>
      </c>
      <c r="T16" s="14"/>
      <c r="U16" s="14"/>
      <c r="V16" s="14"/>
      <c r="W16" s="14"/>
      <c r="X16" s="14"/>
      <c r="Y16" s="14"/>
      <c r="Z16" s="14"/>
    </row>
    <row r="17" spans="1:26">
      <c r="A17" s="1"/>
      <c r="B17" s="1"/>
      <c r="C17" s="1"/>
      <c r="D17" s="1"/>
      <c r="E17" s="1"/>
      <c r="F17" s="21"/>
      <c r="G17" s="11"/>
      <c r="H17" s="11"/>
      <c r="I17" s="11"/>
      <c r="J17" s="1"/>
      <c r="K17" s="1"/>
      <c r="L17" s="1"/>
      <c r="M17" s="1"/>
      <c r="N17" s="1"/>
      <c r="O17" s="1"/>
      <c r="P17" s="1"/>
      <c r="S17" s="1"/>
    </row>
    <row r="18" spans="1:26">
      <c r="A18" s="16"/>
      <c r="B18" s="16"/>
      <c r="C18" s="16"/>
      <c r="D18" s="16" t="s">
        <v>13</v>
      </c>
      <c r="E18" s="16"/>
      <c r="F18" s="25"/>
      <c r="G18" s="17"/>
      <c r="H18" s="17"/>
      <c r="I18" s="17"/>
      <c r="J18" s="16"/>
      <c r="K18" s="16"/>
      <c r="L18" s="16"/>
      <c r="M18" s="16"/>
      <c r="N18" s="16"/>
      <c r="O18" s="16"/>
      <c r="P18" s="16"/>
      <c r="Q18" s="14"/>
      <c r="R18" s="14"/>
      <c r="S18" s="16"/>
      <c r="T18" s="14"/>
      <c r="U18" s="14"/>
      <c r="V18" s="14"/>
      <c r="W18" s="14"/>
      <c r="X18" s="14"/>
      <c r="Y18" s="14"/>
      <c r="Z18" s="14"/>
    </row>
    <row r="19" spans="1:26" ht="24.95" customHeight="1">
      <c r="A19" s="29"/>
      <c r="B19" s="26" t="s">
        <v>41</v>
      </c>
      <c r="C19" s="30" t="s">
        <v>42</v>
      </c>
      <c r="D19" s="26" t="s">
        <v>43</v>
      </c>
      <c r="E19" s="26" t="s">
        <v>30</v>
      </c>
      <c r="F19" s="27">
        <v>12.2</v>
      </c>
      <c r="G19" s="28">
        <v>30.25</v>
      </c>
      <c r="H19" s="28">
        <v>0</v>
      </c>
      <c r="I19" s="28">
        <f>ROUND(F19*(G19+H19),2)</f>
        <v>369.05</v>
      </c>
      <c r="J19" s="26">
        <f>ROUND(F19*(N19),2)</f>
        <v>369.05</v>
      </c>
      <c r="K19" s="1">
        <f>ROUND(F19*(O19),2)</f>
        <v>0</v>
      </c>
      <c r="L19" s="1">
        <f>ROUND(F19*(G19),2)</f>
        <v>369.05</v>
      </c>
      <c r="M19" s="1">
        <f>ROUND(F19*(H19),2)</f>
        <v>0</v>
      </c>
      <c r="N19" s="1">
        <v>30.25</v>
      </c>
      <c r="O19" s="1"/>
      <c r="P19" s="25">
        <f>ROUND(F19*(R19),3)</f>
        <v>23.067</v>
      </c>
      <c r="Q19" s="31"/>
      <c r="R19" s="31">
        <v>1.8907700000000001</v>
      </c>
      <c r="S19" s="25"/>
      <c r="Z19">
        <v>0</v>
      </c>
    </row>
    <row r="20" spans="1:26">
      <c r="A20" s="16"/>
      <c r="B20" s="16"/>
      <c r="C20" s="16"/>
      <c r="D20" s="16" t="s">
        <v>13</v>
      </c>
      <c r="E20" s="16"/>
      <c r="F20" s="25"/>
      <c r="G20" s="18">
        <f>ROUND((SUM(L18:L19))/1,2)</f>
        <v>369.05</v>
      </c>
      <c r="H20" s="18">
        <f>ROUND((SUM(M18:M19))/1,2)</f>
        <v>0</v>
      </c>
      <c r="I20" s="18">
        <f>ROUND((SUM(I18:I19))/1,2)</f>
        <v>369.05</v>
      </c>
      <c r="J20" s="16"/>
      <c r="K20" s="16"/>
      <c r="L20" s="16">
        <f>ROUND((SUM(L18:L19))/1,2)</f>
        <v>369.05</v>
      </c>
      <c r="M20" s="16">
        <f>ROUND((SUM(M18:M19))/1,2)</f>
        <v>0</v>
      </c>
      <c r="N20" s="16"/>
      <c r="O20" s="16"/>
      <c r="P20" s="32">
        <f>ROUND((SUM(P18:P19))/1,2)</f>
        <v>23.07</v>
      </c>
      <c r="Q20" s="14"/>
      <c r="R20" s="14"/>
      <c r="S20" s="32">
        <f>ROUND((SUM(S18:S19))/1,2)</f>
        <v>0</v>
      </c>
      <c r="T20" s="14"/>
      <c r="U20" s="14"/>
      <c r="V20" s="14"/>
      <c r="W20" s="14"/>
      <c r="X20" s="14"/>
      <c r="Y20" s="14"/>
      <c r="Z20" s="14"/>
    </row>
    <row r="21" spans="1:26">
      <c r="A21" s="1"/>
      <c r="B21" s="1"/>
      <c r="C21" s="1"/>
      <c r="D21" s="1"/>
      <c r="E21" s="1"/>
      <c r="F21" s="21"/>
      <c r="G21" s="11"/>
      <c r="H21" s="11"/>
      <c r="I21" s="11"/>
      <c r="J21" s="1"/>
      <c r="K21" s="1"/>
      <c r="L21" s="1"/>
      <c r="M21" s="1"/>
      <c r="N21" s="1"/>
      <c r="O21" s="1"/>
      <c r="P21" s="1"/>
      <c r="S21" s="1"/>
    </row>
    <row r="22" spans="1:26">
      <c r="A22" s="16"/>
      <c r="B22" s="16"/>
      <c r="C22" s="16"/>
      <c r="D22" s="16" t="s">
        <v>14</v>
      </c>
      <c r="E22" s="16"/>
      <c r="F22" s="25"/>
      <c r="G22" s="17"/>
      <c r="H22" s="17"/>
      <c r="I22" s="17"/>
      <c r="J22" s="16"/>
      <c r="K22" s="16"/>
      <c r="L22" s="16"/>
      <c r="M22" s="16"/>
      <c r="N22" s="16"/>
      <c r="O22" s="16"/>
      <c r="P22" s="16"/>
      <c r="Q22" s="14"/>
      <c r="R22" s="14"/>
      <c r="S22" s="16"/>
      <c r="T22" s="14"/>
      <c r="U22" s="14"/>
      <c r="V22" s="14"/>
      <c r="W22" s="14"/>
      <c r="X22" s="14"/>
      <c r="Y22" s="14"/>
      <c r="Z22" s="14"/>
    </row>
    <row r="23" spans="1:26" ht="24.95" customHeight="1">
      <c r="A23" s="29"/>
      <c r="B23" s="26" t="s">
        <v>44</v>
      </c>
      <c r="C23" s="30" t="s">
        <v>45</v>
      </c>
      <c r="D23" s="26" t="s">
        <v>46</v>
      </c>
      <c r="E23" s="26" t="s">
        <v>47</v>
      </c>
      <c r="F23" s="27">
        <v>64</v>
      </c>
      <c r="G23" s="28">
        <v>5.95</v>
      </c>
      <c r="H23" s="28">
        <v>0</v>
      </c>
      <c r="I23" s="28">
        <f t="shared" ref="I23:I31" si="0">ROUND(F23*(G23+H23),2)</f>
        <v>380.8</v>
      </c>
      <c r="J23" s="26">
        <f t="shared" ref="J23:J31" si="1">ROUND(F23*(N23),2)</f>
        <v>380.8</v>
      </c>
      <c r="K23" s="1">
        <f t="shared" ref="K23:K31" si="2">ROUND(F23*(O23),2)</f>
        <v>0</v>
      </c>
      <c r="L23" s="1">
        <f t="shared" ref="L23:L31" si="3">ROUND(F23*(G23),2)</f>
        <v>380.8</v>
      </c>
      <c r="M23" s="1">
        <f t="shared" ref="M23:M31" si="4">ROUND(F23*(H23),2)</f>
        <v>0</v>
      </c>
      <c r="N23" s="1">
        <v>5.95</v>
      </c>
      <c r="O23" s="1"/>
      <c r="P23" s="25">
        <f t="shared" ref="P23:P31" si="5">ROUND(F23*(R23),3)</f>
        <v>0.13400000000000001</v>
      </c>
      <c r="Q23" s="31"/>
      <c r="R23" s="31">
        <v>2.0999999999999999E-3</v>
      </c>
      <c r="S23" s="25"/>
      <c r="Z23">
        <v>0</v>
      </c>
    </row>
    <row r="24" spans="1:26" ht="24.95" customHeight="1">
      <c r="A24" s="29"/>
      <c r="B24" s="26" t="s">
        <v>48</v>
      </c>
      <c r="C24" s="30" t="s">
        <v>49</v>
      </c>
      <c r="D24" s="26" t="s">
        <v>50</v>
      </c>
      <c r="E24" s="26" t="s">
        <v>51</v>
      </c>
      <c r="F24" s="27">
        <v>11</v>
      </c>
      <c r="G24" s="28">
        <v>0</v>
      </c>
      <c r="H24" s="28">
        <v>105.8</v>
      </c>
      <c r="I24" s="28">
        <f t="shared" si="0"/>
        <v>1163.8</v>
      </c>
      <c r="J24" s="26">
        <f t="shared" si="1"/>
        <v>1163.8</v>
      </c>
      <c r="K24" s="1">
        <f t="shared" si="2"/>
        <v>0</v>
      </c>
      <c r="L24" s="1">
        <f t="shared" si="3"/>
        <v>0</v>
      </c>
      <c r="M24" s="1">
        <f t="shared" si="4"/>
        <v>1163.8</v>
      </c>
      <c r="N24" s="1">
        <v>105.8</v>
      </c>
      <c r="O24" s="1"/>
      <c r="P24" s="25">
        <f t="shared" si="5"/>
        <v>0.32200000000000001</v>
      </c>
      <c r="Q24" s="31"/>
      <c r="R24" s="31">
        <v>2.9260000000000001E-2</v>
      </c>
      <c r="S24" s="25"/>
      <c r="Z24">
        <v>0</v>
      </c>
    </row>
    <row r="25" spans="1:26" ht="24.95" customHeight="1">
      <c r="A25" s="29"/>
      <c r="B25" s="26" t="s">
        <v>44</v>
      </c>
      <c r="C25" s="30" t="s">
        <v>52</v>
      </c>
      <c r="D25" s="26" t="s">
        <v>53</v>
      </c>
      <c r="E25" s="26" t="s">
        <v>51</v>
      </c>
      <c r="F25" s="27">
        <v>3</v>
      </c>
      <c r="G25" s="28">
        <v>45.96</v>
      </c>
      <c r="H25" s="28">
        <v>0</v>
      </c>
      <c r="I25" s="28">
        <f t="shared" si="0"/>
        <v>137.88</v>
      </c>
      <c r="J25" s="26">
        <f t="shared" si="1"/>
        <v>137.88</v>
      </c>
      <c r="K25" s="1">
        <f t="shared" si="2"/>
        <v>0</v>
      </c>
      <c r="L25" s="1">
        <f t="shared" si="3"/>
        <v>137.88</v>
      </c>
      <c r="M25" s="1">
        <f t="shared" si="4"/>
        <v>0</v>
      </c>
      <c r="N25" s="1">
        <v>45.96</v>
      </c>
      <c r="O25" s="1"/>
      <c r="P25" s="25">
        <f t="shared" si="5"/>
        <v>1.2999999999999999E-2</v>
      </c>
      <c r="Q25" s="31"/>
      <c r="R25" s="31">
        <v>4.4000000000000003E-3</v>
      </c>
      <c r="S25" s="25"/>
      <c r="Z25">
        <v>0</v>
      </c>
    </row>
    <row r="26" spans="1:26" ht="24.95" customHeight="1">
      <c r="A26" s="29"/>
      <c r="B26" s="26" t="s">
        <v>54</v>
      </c>
      <c r="C26" s="30" t="s">
        <v>55</v>
      </c>
      <c r="D26" s="26" t="s">
        <v>56</v>
      </c>
      <c r="E26" s="26" t="s">
        <v>57</v>
      </c>
      <c r="F26" s="27">
        <v>1</v>
      </c>
      <c r="G26" s="28">
        <v>0</v>
      </c>
      <c r="H26" s="28">
        <v>256.02999999999997</v>
      </c>
      <c r="I26" s="28">
        <f t="shared" si="0"/>
        <v>256.02999999999997</v>
      </c>
      <c r="J26" s="26">
        <f t="shared" si="1"/>
        <v>256.02999999999997</v>
      </c>
      <c r="K26" s="1">
        <f t="shared" si="2"/>
        <v>0</v>
      </c>
      <c r="L26" s="1">
        <f t="shared" si="3"/>
        <v>0</v>
      </c>
      <c r="M26" s="1">
        <f t="shared" si="4"/>
        <v>256.02999999999997</v>
      </c>
      <c r="N26" s="1">
        <v>256.02999999999997</v>
      </c>
      <c r="O26" s="1"/>
      <c r="P26" s="25">
        <f t="shared" si="5"/>
        <v>2</v>
      </c>
      <c r="Q26" s="31"/>
      <c r="R26" s="31">
        <v>2</v>
      </c>
      <c r="S26" s="25"/>
      <c r="Z26">
        <v>0</v>
      </c>
    </row>
    <row r="27" spans="1:26" ht="24.95" customHeight="1">
      <c r="A27" s="29"/>
      <c r="B27" s="26" t="s">
        <v>48</v>
      </c>
      <c r="C27" s="30" t="s">
        <v>58</v>
      </c>
      <c r="D27" s="26" t="s">
        <v>59</v>
      </c>
      <c r="E27" s="26" t="s">
        <v>57</v>
      </c>
      <c r="F27" s="27">
        <v>1</v>
      </c>
      <c r="G27" s="28">
        <v>0</v>
      </c>
      <c r="H27" s="28">
        <v>22</v>
      </c>
      <c r="I27" s="28">
        <f t="shared" si="0"/>
        <v>22</v>
      </c>
      <c r="J27" s="26">
        <f t="shared" si="1"/>
        <v>22</v>
      </c>
      <c r="K27" s="1">
        <f t="shared" si="2"/>
        <v>0</v>
      </c>
      <c r="L27" s="1">
        <f t="shared" si="3"/>
        <v>0</v>
      </c>
      <c r="M27" s="1">
        <f t="shared" si="4"/>
        <v>22</v>
      </c>
      <c r="N27" s="1">
        <v>22</v>
      </c>
      <c r="O27" s="1"/>
      <c r="P27" s="25">
        <f t="shared" si="5"/>
        <v>0</v>
      </c>
      <c r="Q27" s="31"/>
      <c r="R27" s="31">
        <v>4.9100000000000001E-4</v>
      </c>
      <c r="S27" s="25"/>
      <c r="Z27">
        <v>0</v>
      </c>
    </row>
    <row r="28" spans="1:26" ht="24.95" customHeight="1">
      <c r="A28" s="29"/>
      <c r="B28" s="26" t="s">
        <v>48</v>
      </c>
      <c r="C28" s="30" t="s">
        <v>60</v>
      </c>
      <c r="D28" s="26" t="s">
        <v>61</v>
      </c>
      <c r="E28" s="26" t="s">
        <v>57</v>
      </c>
      <c r="F28" s="27">
        <v>1</v>
      </c>
      <c r="G28" s="28">
        <v>0</v>
      </c>
      <c r="H28" s="28">
        <v>75.66</v>
      </c>
      <c r="I28" s="28">
        <f t="shared" si="0"/>
        <v>75.66</v>
      </c>
      <c r="J28" s="26">
        <f t="shared" si="1"/>
        <v>75.66</v>
      </c>
      <c r="K28" s="1">
        <f t="shared" si="2"/>
        <v>0</v>
      </c>
      <c r="L28" s="1">
        <f t="shared" si="3"/>
        <v>0</v>
      </c>
      <c r="M28" s="1">
        <f t="shared" si="4"/>
        <v>75.66</v>
      </c>
      <c r="N28" s="1">
        <v>75.66</v>
      </c>
      <c r="O28" s="1"/>
      <c r="P28" s="25">
        <f t="shared" si="5"/>
        <v>1E-3</v>
      </c>
      <c r="Q28" s="31"/>
      <c r="R28" s="31">
        <v>1.0690000000000001E-3</v>
      </c>
      <c r="S28" s="25"/>
      <c r="Z28">
        <v>0</v>
      </c>
    </row>
    <row r="29" spans="1:26" ht="24.95" customHeight="1">
      <c r="A29" s="29"/>
      <c r="B29" s="26" t="s">
        <v>62</v>
      </c>
      <c r="C29" s="30" t="s">
        <v>63</v>
      </c>
      <c r="D29" s="26" t="s">
        <v>64</v>
      </c>
      <c r="E29" s="26" t="s">
        <v>65</v>
      </c>
      <c r="F29" s="27">
        <v>1</v>
      </c>
      <c r="G29" s="28">
        <v>0</v>
      </c>
      <c r="H29" s="28">
        <v>15.89</v>
      </c>
      <c r="I29" s="28">
        <f t="shared" si="0"/>
        <v>15.89</v>
      </c>
      <c r="J29" s="26">
        <f t="shared" si="1"/>
        <v>15.89</v>
      </c>
      <c r="K29" s="1">
        <f t="shared" si="2"/>
        <v>0</v>
      </c>
      <c r="L29" s="1">
        <f t="shared" si="3"/>
        <v>0</v>
      </c>
      <c r="M29" s="1">
        <f t="shared" si="4"/>
        <v>15.89</v>
      </c>
      <c r="N29" s="1">
        <v>15.89</v>
      </c>
      <c r="O29" s="1"/>
      <c r="P29" s="25">
        <f t="shared" si="5"/>
        <v>1.9E-2</v>
      </c>
      <c r="Q29" s="31"/>
      <c r="R29" s="31">
        <v>1.9089999999999999E-2</v>
      </c>
      <c r="S29" s="25"/>
      <c r="Z29">
        <v>0</v>
      </c>
    </row>
    <row r="30" spans="1:26" ht="24.95" customHeight="1">
      <c r="A30" s="29"/>
      <c r="B30" s="26" t="s">
        <v>41</v>
      </c>
      <c r="C30" s="30" t="s">
        <v>66</v>
      </c>
      <c r="D30" s="26" t="s">
        <v>67</v>
      </c>
      <c r="E30" s="26" t="s">
        <v>51</v>
      </c>
      <c r="F30" s="27">
        <v>1</v>
      </c>
      <c r="G30" s="28">
        <v>18.48</v>
      </c>
      <c r="H30" s="28">
        <v>0</v>
      </c>
      <c r="I30" s="28">
        <f t="shared" si="0"/>
        <v>18.48</v>
      </c>
      <c r="J30" s="26">
        <f t="shared" si="1"/>
        <v>18.48</v>
      </c>
      <c r="K30" s="1">
        <f t="shared" si="2"/>
        <v>0</v>
      </c>
      <c r="L30" s="1">
        <f t="shared" si="3"/>
        <v>18.48</v>
      </c>
      <c r="M30" s="1">
        <f t="shared" si="4"/>
        <v>0</v>
      </c>
      <c r="N30" s="1">
        <v>18.48</v>
      </c>
      <c r="O30" s="1"/>
      <c r="P30" s="25">
        <f t="shared" si="5"/>
        <v>6.0000000000000001E-3</v>
      </c>
      <c r="Q30" s="31"/>
      <c r="R30" s="31">
        <v>6.3400000000000001E-3</v>
      </c>
      <c r="S30" s="25"/>
      <c r="Z30">
        <v>0</v>
      </c>
    </row>
    <row r="31" spans="1:26" ht="24.95" customHeight="1">
      <c r="A31" s="29"/>
      <c r="B31" s="26" t="s">
        <v>62</v>
      </c>
      <c r="C31" s="30" t="s">
        <v>68</v>
      </c>
      <c r="D31" s="26" t="s">
        <v>69</v>
      </c>
      <c r="E31" s="26" t="s">
        <v>51</v>
      </c>
      <c r="F31" s="27">
        <v>1</v>
      </c>
      <c r="G31" s="28">
        <v>0</v>
      </c>
      <c r="H31" s="28">
        <v>132</v>
      </c>
      <c r="I31" s="28">
        <f t="shared" si="0"/>
        <v>132</v>
      </c>
      <c r="J31" s="26">
        <f t="shared" si="1"/>
        <v>132</v>
      </c>
      <c r="K31" s="1">
        <f t="shared" si="2"/>
        <v>0</v>
      </c>
      <c r="L31" s="1">
        <f t="shared" si="3"/>
        <v>0</v>
      </c>
      <c r="M31" s="1">
        <f t="shared" si="4"/>
        <v>132</v>
      </c>
      <c r="N31" s="1">
        <v>132</v>
      </c>
      <c r="O31" s="1"/>
      <c r="P31" s="25">
        <f t="shared" si="5"/>
        <v>0.14699999999999999</v>
      </c>
      <c r="Q31" s="31"/>
      <c r="R31" s="31">
        <v>0.14699999999999999</v>
      </c>
      <c r="S31" s="25"/>
      <c r="Z31">
        <v>0</v>
      </c>
    </row>
    <row r="32" spans="1:26">
      <c r="A32" s="16"/>
      <c r="B32" s="16"/>
      <c r="C32" s="16"/>
      <c r="D32" s="16" t="s">
        <v>14</v>
      </c>
      <c r="E32" s="16"/>
      <c r="F32" s="25"/>
      <c r="G32" s="18">
        <f>ROUND((SUM(L22:L31))/1,2)</f>
        <v>537.16</v>
      </c>
      <c r="H32" s="18">
        <f>ROUND((SUM(M22:M31))/1,2)</f>
        <v>1665.38</v>
      </c>
      <c r="I32" s="18">
        <f>ROUND((SUM(I22:I31))/1,2)</f>
        <v>2202.54</v>
      </c>
      <c r="J32" s="16"/>
      <c r="K32" s="16"/>
      <c r="L32" s="16">
        <f>ROUND((SUM(L22:L31))/1,2)</f>
        <v>537.16</v>
      </c>
      <c r="M32" s="16">
        <f>ROUND((SUM(M22:M31))/1,2)</f>
        <v>1665.38</v>
      </c>
      <c r="N32" s="16"/>
      <c r="O32" s="16"/>
      <c r="P32" s="32">
        <f>ROUND((SUM(P22:P31))/1,2)</f>
        <v>2.64</v>
      </c>
      <c r="Q32" s="14"/>
      <c r="R32" s="14"/>
      <c r="S32" s="32">
        <f>ROUND((SUM(S22:S31))/1,2)</f>
        <v>0</v>
      </c>
      <c r="T32" s="14"/>
      <c r="U32" s="14"/>
      <c r="V32" s="14"/>
      <c r="W32" s="14"/>
      <c r="X32" s="14"/>
      <c r="Y32" s="14"/>
      <c r="Z32" s="14"/>
    </row>
    <row r="33" spans="1:26">
      <c r="A33" s="1"/>
      <c r="B33" s="1"/>
      <c r="C33" s="1"/>
      <c r="D33" s="1"/>
      <c r="E33" s="1"/>
      <c r="F33" s="21"/>
      <c r="G33" s="11"/>
      <c r="H33" s="11"/>
      <c r="I33" s="11"/>
      <c r="J33" s="1"/>
      <c r="K33" s="1"/>
      <c r="L33" s="1"/>
      <c r="M33" s="1"/>
      <c r="N33" s="1"/>
      <c r="O33" s="1"/>
      <c r="P33" s="1"/>
      <c r="S33" s="1"/>
    </row>
    <row r="34" spans="1:26">
      <c r="A34" s="16"/>
      <c r="B34" s="16"/>
      <c r="C34" s="16"/>
      <c r="D34" s="16" t="s">
        <v>15</v>
      </c>
      <c r="E34" s="16"/>
      <c r="F34" s="25"/>
      <c r="G34" s="17"/>
      <c r="H34" s="17"/>
      <c r="I34" s="17"/>
      <c r="J34" s="16"/>
      <c r="K34" s="16"/>
      <c r="L34" s="16"/>
      <c r="M34" s="16"/>
      <c r="N34" s="16"/>
      <c r="O34" s="16"/>
      <c r="P34" s="16"/>
      <c r="Q34" s="14"/>
      <c r="R34" s="14"/>
      <c r="S34" s="16"/>
      <c r="T34" s="14"/>
      <c r="U34" s="14"/>
      <c r="V34" s="14"/>
      <c r="W34" s="14"/>
      <c r="X34" s="14"/>
      <c r="Y34" s="14"/>
      <c r="Z34" s="14"/>
    </row>
    <row r="35" spans="1:26" ht="24.95" customHeight="1">
      <c r="A35" s="29"/>
      <c r="B35" s="26" t="s">
        <v>70</v>
      </c>
      <c r="C35" s="30" t="s">
        <v>71</v>
      </c>
      <c r="D35" s="26" t="s">
        <v>72</v>
      </c>
      <c r="E35" s="26" t="s">
        <v>40</v>
      </c>
      <c r="F35" s="27">
        <v>2.2000000000000002</v>
      </c>
      <c r="G35" s="28">
        <v>12.73</v>
      </c>
      <c r="H35" s="28">
        <v>0</v>
      </c>
      <c r="I35" s="28">
        <f>ROUND(F35*(G35+H35),2)</f>
        <v>28.01</v>
      </c>
      <c r="J35" s="26">
        <f>ROUND(F35*(N35),2)</f>
        <v>28.01</v>
      </c>
      <c r="K35" s="1">
        <f>ROUND(F35*(O35),2)</f>
        <v>0</v>
      </c>
      <c r="L35" s="1">
        <f>ROUND(F35*(G35),2)</f>
        <v>28.01</v>
      </c>
      <c r="M35" s="1">
        <f>ROUND(F35*(H35),2)</f>
        <v>0</v>
      </c>
      <c r="N35" s="1">
        <v>12.73</v>
      </c>
      <c r="O35" s="1"/>
      <c r="P35" s="25"/>
      <c r="Q35" s="31"/>
      <c r="R35" s="31"/>
      <c r="S35" s="25"/>
      <c r="Z35">
        <v>0</v>
      </c>
    </row>
    <row r="36" spans="1:26" ht="24.95" customHeight="1">
      <c r="A36" s="29"/>
      <c r="B36" s="26" t="s">
        <v>70</v>
      </c>
      <c r="C36" s="30" t="s">
        <v>73</v>
      </c>
      <c r="D36" s="26" t="s">
        <v>74</v>
      </c>
      <c r="E36" s="26" t="s">
        <v>40</v>
      </c>
      <c r="F36" s="27">
        <v>22</v>
      </c>
      <c r="G36" s="28">
        <v>0.45</v>
      </c>
      <c r="H36" s="28">
        <v>0</v>
      </c>
      <c r="I36" s="28">
        <f>ROUND(F36*(G36+H36),2)</f>
        <v>9.9</v>
      </c>
      <c r="J36" s="26">
        <f>ROUND(F36*(N36),2)</f>
        <v>9.9</v>
      </c>
      <c r="K36" s="1">
        <f>ROUND(F36*(O36),2)</f>
        <v>0</v>
      </c>
      <c r="L36" s="1">
        <f>ROUND(F36*(G36),2)</f>
        <v>9.9</v>
      </c>
      <c r="M36" s="1">
        <f>ROUND(F36*(H36),2)</f>
        <v>0</v>
      </c>
      <c r="N36" s="1">
        <v>0.45</v>
      </c>
      <c r="O36" s="1"/>
      <c r="P36" s="25"/>
      <c r="Q36" s="31"/>
      <c r="R36" s="31"/>
      <c r="S36" s="25"/>
      <c r="Z36">
        <v>0</v>
      </c>
    </row>
    <row r="37" spans="1:26" ht="24.95" customHeight="1">
      <c r="A37" s="29"/>
      <c r="B37" s="26" t="s">
        <v>70</v>
      </c>
      <c r="C37" s="30" t="s">
        <v>75</v>
      </c>
      <c r="D37" s="26" t="s">
        <v>76</v>
      </c>
      <c r="E37" s="26" t="s">
        <v>40</v>
      </c>
      <c r="F37" s="27">
        <v>2.2000000000000002</v>
      </c>
      <c r="G37" s="28">
        <v>8.44</v>
      </c>
      <c r="H37" s="28">
        <v>0</v>
      </c>
      <c r="I37" s="28">
        <f>ROUND(F37*(G37+H37),2)</f>
        <v>18.57</v>
      </c>
      <c r="J37" s="26">
        <f>ROUND(F37*(N37),2)</f>
        <v>18.57</v>
      </c>
      <c r="K37" s="1">
        <f>ROUND(F37*(O37),2)</f>
        <v>0</v>
      </c>
      <c r="L37" s="1">
        <f>ROUND(F37*(G37),2)</f>
        <v>18.57</v>
      </c>
      <c r="M37" s="1">
        <f>ROUND(F37*(H37),2)</f>
        <v>0</v>
      </c>
      <c r="N37" s="1">
        <v>8.44</v>
      </c>
      <c r="O37" s="1"/>
      <c r="P37" s="25"/>
      <c r="Q37" s="31"/>
      <c r="R37" s="31"/>
      <c r="S37" s="25"/>
      <c r="Z37">
        <v>0</v>
      </c>
    </row>
    <row r="38" spans="1:26" ht="24.95" customHeight="1">
      <c r="A38" s="29"/>
      <c r="B38" s="26" t="s">
        <v>70</v>
      </c>
      <c r="C38" s="30" t="s">
        <v>77</v>
      </c>
      <c r="D38" s="26" t="s">
        <v>78</v>
      </c>
      <c r="E38" s="26" t="s">
        <v>40</v>
      </c>
      <c r="F38" s="27">
        <v>2</v>
      </c>
      <c r="G38" s="28">
        <v>0.95</v>
      </c>
      <c r="H38" s="28">
        <v>0</v>
      </c>
      <c r="I38" s="28">
        <f>ROUND(F38*(G38+H38),2)</f>
        <v>1.9</v>
      </c>
      <c r="J38" s="26">
        <f>ROUND(F38*(N38),2)</f>
        <v>1.9</v>
      </c>
      <c r="K38" s="1">
        <f>ROUND(F38*(O38),2)</f>
        <v>0</v>
      </c>
      <c r="L38" s="1">
        <f>ROUND(F38*(G38),2)</f>
        <v>1.9</v>
      </c>
      <c r="M38" s="1">
        <f>ROUND(F38*(H38),2)</f>
        <v>0</v>
      </c>
      <c r="N38" s="1">
        <v>0.95</v>
      </c>
      <c r="O38" s="1"/>
      <c r="P38" s="25"/>
      <c r="Q38" s="31"/>
      <c r="R38" s="31"/>
      <c r="S38" s="25"/>
      <c r="Z38">
        <v>0</v>
      </c>
    </row>
    <row r="39" spans="1:26">
      <c r="A39" s="16"/>
      <c r="B39" s="16"/>
      <c r="C39" s="16"/>
      <c r="D39" s="16" t="s">
        <v>15</v>
      </c>
      <c r="E39" s="16"/>
      <c r="F39" s="25"/>
      <c r="G39" s="18">
        <f>ROUND((SUM(L34:L38))/1,2)</f>
        <v>58.38</v>
      </c>
      <c r="H39" s="18">
        <f>ROUND((SUM(M34:M38))/1,2)</f>
        <v>0</v>
      </c>
      <c r="I39" s="18">
        <f>ROUND((SUM(I34:I38))/1,2)</f>
        <v>58.38</v>
      </c>
      <c r="J39" s="16"/>
      <c r="K39" s="16"/>
      <c r="L39" s="16">
        <f>ROUND((SUM(L34:L38))/1,2)</f>
        <v>58.38</v>
      </c>
      <c r="M39" s="16">
        <f>ROUND((SUM(M34:M38))/1,2)</f>
        <v>0</v>
      </c>
      <c r="N39" s="16"/>
      <c r="O39" s="16"/>
      <c r="P39" s="32">
        <f>ROUND((SUM(P34:P38))/1,2)</f>
        <v>0</v>
      </c>
      <c r="Q39" s="14"/>
      <c r="R39" s="14"/>
      <c r="S39" s="32">
        <f>ROUND((SUM(S34:S38))/1,2)</f>
        <v>0</v>
      </c>
      <c r="T39" s="14"/>
      <c r="U39" s="14"/>
      <c r="V39" s="14"/>
      <c r="W39" s="14"/>
      <c r="X39" s="14"/>
      <c r="Y39" s="14"/>
      <c r="Z39" s="14"/>
    </row>
    <row r="40" spans="1:26">
      <c r="A40" s="1"/>
      <c r="B40" s="1"/>
      <c r="C40" s="1"/>
      <c r="D40" s="1"/>
      <c r="E40" s="1"/>
      <c r="F40" s="21"/>
      <c r="G40" s="11"/>
      <c r="H40" s="11"/>
      <c r="I40" s="11"/>
      <c r="J40" s="1"/>
      <c r="K40" s="1"/>
      <c r="L40" s="1"/>
      <c r="M40" s="1"/>
      <c r="N40" s="1"/>
      <c r="O40" s="1"/>
      <c r="P40" s="1"/>
      <c r="S40" s="1"/>
    </row>
    <row r="41" spans="1:26">
      <c r="A41" s="16"/>
      <c r="B41" s="16"/>
      <c r="C41" s="16"/>
      <c r="D41" s="16" t="s">
        <v>16</v>
      </c>
      <c r="E41" s="16"/>
      <c r="F41" s="25"/>
      <c r="G41" s="17"/>
      <c r="H41" s="17"/>
      <c r="I41" s="17"/>
      <c r="J41" s="16"/>
      <c r="K41" s="16"/>
      <c r="L41" s="16"/>
      <c r="M41" s="16"/>
      <c r="N41" s="16"/>
      <c r="O41" s="16"/>
      <c r="P41" s="16"/>
      <c r="Q41" s="14"/>
      <c r="R41" s="14"/>
      <c r="S41" s="16"/>
      <c r="T41" s="14"/>
      <c r="U41" s="14"/>
      <c r="V41" s="14"/>
      <c r="W41" s="14"/>
      <c r="X41" s="14"/>
      <c r="Y41" s="14"/>
      <c r="Z41" s="14"/>
    </row>
    <row r="42" spans="1:26" ht="24.95" customHeight="1">
      <c r="A42" s="29"/>
      <c r="B42" s="26" t="s">
        <v>41</v>
      </c>
      <c r="C42" s="30" t="s">
        <v>79</v>
      </c>
      <c r="D42" s="26" t="s">
        <v>80</v>
      </c>
      <c r="E42" s="26" t="s">
        <v>40</v>
      </c>
      <c r="F42" s="27">
        <v>80.219843999999995</v>
      </c>
      <c r="G42" s="28">
        <v>25.23</v>
      </c>
      <c r="H42" s="28">
        <v>0</v>
      </c>
      <c r="I42" s="28">
        <f>ROUND(F42*(G42+H42),2)</f>
        <v>2023.95</v>
      </c>
      <c r="J42" s="26">
        <f>ROUND(F42*(N42),2)</f>
        <v>2023.95</v>
      </c>
      <c r="K42" s="1">
        <f>ROUND(F42*(O42),2)</f>
        <v>0</v>
      </c>
      <c r="L42" s="1">
        <f>ROUND(F42*(G42),2)</f>
        <v>2023.95</v>
      </c>
      <c r="M42" s="1">
        <f>ROUND(F42*(H42),2)</f>
        <v>0</v>
      </c>
      <c r="N42" s="1">
        <v>25.23</v>
      </c>
      <c r="O42" s="1"/>
      <c r="P42" s="25"/>
      <c r="Q42" s="31"/>
      <c r="R42" s="31"/>
      <c r="S42" s="25"/>
      <c r="Z42">
        <v>0</v>
      </c>
    </row>
    <row r="43" spans="1:26">
      <c r="A43" s="16"/>
      <c r="B43" s="16"/>
      <c r="C43" s="16"/>
      <c r="D43" s="16" t="s">
        <v>16</v>
      </c>
      <c r="E43" s="16"/>
      <c r="F43" s="25"/>
      <c r="G43" s="18">
        <f>ROUND((SUM(L41:L42))/1,2)</f>
        <v>2023.95</v>
      </c>
      <c r="H43" s="18">
        <f>ROUND((SUM(M41:M42))/1,2)</f>
        <v>0</v>
      </c>
      <c r="I43" s="18">
        <f>ROUND((SUM(I41:I42))/1,2)</f>
        <v>2023.95</v>
      </c>
      <c r="J43" s="16"/>
      <c r="K43" s="16"/>
      <c r="L43" s="16">
        <f>ROUND((SUM(L41:L42))/1,2)</f>
        <v>2023.95</v>
      </c>
      <c r="M43" s="16">
        <f>ROUND((SUM(M41:M42))/1,2)</f>
        <v>0</v>
      </c>
      <c r="N43" s="16"/>
      <c r="O43" s="16"/>
      <c r="P43" s="32">
        <f>ROUND((SUM(P41:P42))/1,2)</f>
        <v>0</v>
      </c>
      <c r="S43" s="25">
        <f>ROUND((SUM(S41:S42))/1,2)</f>
        <v>0</v>
      </c>
    </row>
    <row r="44" spans="1:26">
      <c r="A44" s="1"/>
      <c r="B44" s="1"/>
      <c r="C44" s="1"/>
      <c r="D44" s="1"/>
      <c r="E44" s="1"/>
      <c r="F44" s="21"/>
      <c r="G44" s="11"/>
      <c r="H44" s="11"/>
      <c r="I44" s="11"/>
      <c r="J44" s="1"/>
      <c r="K44" s="1"/>
      <c r="L44" s="1"/>
      <c r="M44" s="1"/>
      <c r="N44" s="1"/>
      <c r="O44" s="1"/>
      <c r="P44" s="1"/>
      <c r="S44" s="1"/>
    </row>
    <row r="45" spans="1:26">
      <c r="A45" s="16"/>
      <c r="B45" s="16"/>
      <c r="C45" s="16"/>
      <c r="D45" s="2" t="s">
        <v>11</v>
      </c>
      <c r="E45" s="16"/>
      <c r="F45" s="25"/>
      <c r="G45" s="18">
        <f>ROUND((SUM(L9:L44))/2,2)</f>
        <v>4983.25</v>
      </c>
      <c r="H45" s="18">
        <f>ROUND((SUM(M9:M44))/2,2)</f>
        <v>2564.7800000000002</v>
      </c>
      <c r="I45" s="18">
        <f>ROUND((SUM(I9:I44))/2,2)</f>
        <v>7548.03</v>
      </c>
      <c r="J45" s="16"/>
      <c r="K45" s="16"/>
      <c r="L45" s="16">
        <f>ROUND((SUM(L9:L44))/2,2)</f>
        <v>4983.25</v>
      </c>
      <c r="M45" s="16">
        <f>ROUND((SUM(M9:M44))/2,2)</f>
        <v>2564.7800000000002</v>
      </c>
      <c r="N45" s="16"/>
      <c r="O45" s="16"/>
      <c r="P45" s="32">
        <f>ROUND((SUM(P9:P44))/2,2)</f>
        <v>80.22</v>
      </c>
      <c r="S45" s="32">
        <f>ROUND((SUM(S9:S44))/2,2)</f>
        <v>0</v>
      </c>
    </row>
    <row r="46" spans="1:26">
      <c r="A46" s="33"/>
      <c r="B46" s="33"/>
      <c r="C46" s="33"/>
      <c r="D46" s="33" t="s">
        <v>17</v>
      </c>
      <c r="E46" s="33"/>
      <c r="F46" s="34"/>
      <c r="G46" s="35">
        <f>ROUND((SUM(L9:L45))/3,2)</f>
        <v>4983.25</v>
      </c>
      <c r="H46" s="35">
        <f>ROUND((SUM(M9:M45))/3,2)</f>
        <v>2564.7800000000002</v>
      </c>
      <c r="I46" s="35">
        <f>ROUND((SUM(I9:I45))/3,2)</f>
        <v>7548.03</v>
      </c>
      <c r="J46" s="33"/>
      <c r="K46" s="33">
        <f>ROUND((SUM(K9:K45))/3,2)</f>
        <v>0</v>
      </c>
      <c r="L46" s="33">
        <f>ROUND((SUM(L9:L45))/3,2)</f>
        <v>4983.25</v>
      </c>
      <c r="M46" s="33">
        <f>ROUND((SUM(M9:M45))/3,2)</f>
        <v>2564.7800000000002</v>
      </c>
      <c r="N46" s="33"/>
      <c r="O46" s="33"/>
      <c r="P46" s="34">
        <f>ROUND((SUM(P9:P45))/3,2)</f>
        <v>80.22</v>
      </c>
      <c r="S46" s="34">
        <f>ROUND((SUM(S9:S45))/3,2)</f>
        <v>0</v>
      </c>
      <c r="Z46">
        <f>(SUM(Z9:Z45))</f>
        <v>0</v>
      </c>
    </row>
  </sheetData>
  <printOptions horizontalCentered="1" gridLines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8"/>
  <sheetViews>
    <sheetView workbookViewId="0">
      <pane ySplit="8" topLeftCell="A12" activePane="bottomLeft" state="frozen"/>
      <selection pane="bottomLeft" activeCell="D23" sqref="D23"/>
    </sheetView>
  </sheetViews>
  <sheetFormatPr defaultColWidth="0" defaultRowHeight="15"/>
  <cols>
    <col min="1" max="1" width="4.7109375" hidden="1" customWidth="1"/>
    <col min="2" max="2" width="0" hidden="1" customWidth="1"/>
    <col min="3" max="3" width="10.7109375" customWidth="1"/>
    <col min="4" max="4" width="43.7109375" customWidth="1"/>
    <col min="5" max="5" width="5.7109375" customWidth="1"/>
    <col min="6" max="9" width="10.7109375" customWidth="1"/>
    <col min="10" max="15" width="0" hidden="1" customWidth="1"/>
    <col min="16" max="16" width="7.7109375" hidden="1" customWidth="1"/>
    <col min="17" max="18" width="0" hidden="1" customWidth="1"/>
    <col min="19" max="19" width="7.7109375" hidden="1" customWidth="1"/>
    <col min="20" max="26" width="0" hidden="1" customWidth="1"/>
    <col min="27" max="27" width="9.140625" customWidth="1"/>
    <col min="28" max="16384" width="9.140625" hidden="1"/>
  </cols>
  <sheetData>
    <row r="1" spans="1:26">
      <c r="A1" s="3"/>
      <c r="B1" s="3"/>
      <c r="C1" s="5" t="s">
        <v>96</v>
      </c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>
      <c r="A2" s="3"/>
      <c r="B2" s="3"/>
      <c r="C2" s="5" t="s">
        <v>8</v>
      </c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>
      <c r="A3" s="3"/>
      <c r="B3" s="3"/>
      <c r="C3" s="5" t="s">
        <v>97</v>
      </c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>
      <c r="A4" s="3"/>
      <c r="B4" s="3"/>
      <c r="C4" s="5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>
      <c r="A5" s="3"/>
      <c r="B5" s="3"/>
      <c r="C5" s="5" t="s">
        <v>81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>
      <c r="A7" s="8"/>
      <c r="B7" s="8"/>
      <c r="C7" s="9" t="s">
        <v>116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S7" s="8"/>
    </row>
    <row r="8" spans="1:26" ht="15.75">
      <c r="A8" s="22" t="s">
        <v>18</v>
      </c>
      <c r="B8" s="22" t="s">
        <v>19</v>
      </c>
      <c r="C8" s="22" t="s">
        <v>20</v>
      </c>
      <c r="D8" s="22" t="s">
        <v>21</v>
      </c>
      <c r="E8" s="22" t="s">
        <v>22</v>
      </c>
      <c r="F8" s="22" t="s">
        <v>23</v>
      </c>
      <c r="G8" s="22" t="s">
        <v>9</v>
      </c>
      <c r="H8" s="22" t="s">
        <v>10</v>
      </c>
      <c r="I8" s="22" t="s">
        <v>24</v>
      </c>
      <c r="J8" s="22"/>
      <c r="K8" s="22"/>
      <c r="L8" s="22"/>
      <c r="M8" s="22"/>
      <c r="N8" s="22"/>
      <c r="O8" s="22"/>
      <c r="P8" s="22" t="s">
        <v>25</v>
      </c>
      <c r="Q8" s="19"/>
      <c r="R8" s="19"/>
      <c r="S8" s="22" t="s">
        <v>26</v>
      </c>
      <c r="T8" s="20"/>
      <c r="U8" s="20"/>
      <c r="V8" s="20"/>
      <c r="W8" s="20"/>
      <c r="X8" s="20"/>
      <c r="Y8" s="20"/>
      <c r="Z8" s="20"/>
    </row>
    <row r="9" spans="1:26">
      <c r="A9" s="12"/>
      <c r="B9" s="12"/>
      <c r="C9" s="23"/>
      <c r="D9" s="15" t="s">
        <v>11</v>
      </c>
      <c r="E9" s="12"/>
      <c r="F9" s="24"/>
      <c r="G9" s="13"/>
      <c r="H9" s="13"/>
      <c r="I9" s="13"/>
      <c r="J9" s="12"/>
      <c r="K9" s="12"/>
      <c r="L9" s="12"/>
      <c r="M9" s="12"/>
      <c r="N9" s="12"/>
      <c r="O9" s="12"/>
      <c r="P9" s="12"/>
      <c r="Q9" s="14"/>
      <c r="R9" s="14"/>
      <c r="S9" s="12"/>
      <c r="T9" s="14"/>
      <c r="U9" s="14"/>
      <c r="V9" s="14"/>
      <c r="W9" s="14"/>
      <c r="X9" s="14"/>
      <c r="Y9" s="14"/>
      <c r="Z9" s="14"/>
    </row>
    <row r="10" spans="1:26">
      <c r="A10" s="41"/>
      <c r="B10" s="41"/>
      <c r="C10" s="42"/>
      <c r="D10" s="16" t="s">
        <v>100</v>
      </c>
      <c r="E10" s="41"/>
      <c r="F10" s="43"/>
      <c r="G10" s="44"/>
      <c r="H10" s="44"/>
      <c r="I10" s="44"/>
      <c r="J10" s="41"/>
      <c r="K10" s="41"/>
      <c r="L10" s="41"/>
      <c r="M10" s="41"/>
      <c r="N10" s="41"/>
      <c r="O10" s="41"/>
      <c r="P10" s="41"/>
      <c r="Q10" s="14"/>
      <c r="R10" s="14"/>
      <c r="S10" s="41"/>
      <c r="T10" s="14"/>
      <c r="U10" s="14"/>
      <c r="V10" s="14"/>
      <c r="W10" s="14"/>
      <c r="X10" s="14"/>
      <c r="Y10" s="14"/>
      <c r="Z10" s="14"/>
    </row>
    <row r="11" spans="1:26">
      <c r="A11" s="41"/>
      <c r="B11" s="41"/>
      <c r="C11" s="42" t="s">
        <v>104</v>
      </c>
      <c r="D11" s="16" t="s">
        <v>101</v>
      </c>
      <c r="E11" s="41" t="s">
        <v>30</v>
      </c>
      <c r="F11" s="43">
        <v>125</v>
      </c>
      <c r="G11" s="44">
        <v>8.5</v>
      </c>
      <c r="H11" s="44"/>
      <c r="I11" s="44">
        <f>F11*G11</f>
        <v>1062.5</v>
      </c>
      <c r="J11" s="41"/>
      <c r="K11" s="41"/>
      <c r="L11" s="41"/>
      <c r="M11" s="41"/>
      <c r="N11" s="41"/>
      <c r="O11" s="41"/>
      <c r="P11" s="41"/>
      <c r="Q11" s="14"/>
      <c r="R11" s="14"/>
      <c r="S11" s="41"/>
      <c r="T11" s="14"/>
      <c r="U11" s="14"/>
      <c r="V11" s="14"/>
      <c r="W11" s="14"/>
      <c r="X11" s="14"/>
      <c r="Y11" s="14"/>
      <c r="Z11" s="14"/>
    </row>
    <row r="12" spans="1:26">
      <c r="A12" s="41"/>
      <c r="B12" s="41"/>
      <c r="C12" s="42" t="s">
        <v>102</v>
      </c>
      <c r="D12" s="16" t="s">
        <v>103</v>
      </c>
      <c r="E12" s="41" t="s">
        <v>40</v>
      </c>
      <c r="F12" s="43">
        <v>225</v>
      </c>
      <c r="G12" s="44">
        <v>7.6</v>
      </c>
      <c r="H12" s="44"/>
      <c r="I12" s="44">
        <f>F12*G12</f>
        <v>1710</v>
      </c>
      <c r="J12" s="41"/>
      <c r="K12" s="41"/>
      <c r="L12" s="41"/>
      <c r="M12" s="41"/>
      <c r="N12" s="41"/>
      <c r="O12" s="41"/>
      <c r="P12" s="41"/>
      <c r="Q12" s="14"/>
      <c r="R12" s="14"/>
      <c r="S12" s="41"/>
      <c r="T12" s="14"/>
      <c r="U12" s="14"/>
      <c r="V12" s="14"/>
      <c r="W12" s="14"/>
      <c r="X12" s="14"/>
      <c r="Y12" s="14"/>
      <c r="Z12" s="14"/>
    </row>
    <row r="13" spans="1:26">
      <c r="A13" s="41"/>
      <c r="B13" s="41"/>
      <c r="C13" s="42"/>
      <c r="D13" s="16" t="s">
        <v>100</v>
      </c>
      <c r="E13" s="41"/>
      <c r="F13" s="43"/>
      <c r="G13" s="44"/>
      <c r="H13" s="44"/>
      <c r="I13" s="45">
        <f>SUM(I11:I12)</f>
        <v>2772.5</v>
      </c>
      <c r="J13" s="41"/>
      <c r="K13" s="41"/>
      <c r="L13" s="41"/>
      <c r="M13" s="41"/>
      <c r="N13" s="41"/>
      <c r="O13" s="41"/>
      <c r="P13" s="41"/>
      <c r="Q13" s="14"/>
      <c r="R13" s="14"/>
      <c r="S13" s="41"/>
      <c r="T13" s="14"/>
      <c r="U13" s="14"/>
      <c r="V13" s="14"/>
      <c r="W13" s="14"/>
      <c r="X13" s="14"/>
      <c r="Y13" s="14"/>
      <c r="Z13" s="14"/>
    </row>
    <row r="14" spans="1:26">
      <c r="A14" s="41"/>
      <c r="B14" s="41"/>
      <c r="C14" s="42"/>
      <c r="D14" s="16"/>
      <c r="E14" s="41"/>
      <c r="F14" s="43"/>
      <c r="G14" s="44"/>
      <c r="H14" s="44"/>
      <c r="I14" s="45"/>
      <c r="J14" s="41"/>
      <c r="K14" s="41"/>
      <c r="L14" s="41"/>
      <c r="M14" s="41"/>
      <c r="N14" s="41"/>
      <c r="O14" s="41"/>
      <c r="P14" s="41"/>
      <c r="Q14" s="14"/>
      <c r="R14" s="14"/>
      <c r="S14" s="41"/>
      <c r="T14" s="14"/>
      <c r="U14" s="14"/>
      <c r="V14" s="14"/>
      <c r="W14" s="14"/>
      <c r="X14" s="14"/>
      <c r="Y14" s="14"/>
      <c r="Z14" s="14"/>
    </row>
    <row r="15" spans="1:26" hidden="1">
      <c r="A15" s="41"/>
      <c r="B15" s="41"/>
      <c r="C15" s="42"/>
      <c r="D15" s="16" t="s">
        <v>105</v>
      </c>
      <c r="E15" s="41"/>
      <c r="F15" s="43"/>
      <c r="G15" s="44"/>
      <c r="H15" s="44"/>
      <c r="I15" s="45"/>
      <c r="J15" s="41"/>
      <c r="K15" s="41"/>
      <c r="L15" s="41"/>
      <c r="M15" s="41"/>
      <c r="N15" s="41"/>
      <c r="O15" s="41"/>
      <c r="P15" s="41"/>
      <c r="Q15" s="14"/>
      <c r="R15" s="14"/>
      <c r="S15" s="41"/>
      <c r="T15" s="14"/>
      <c r="U15" s="14"/>
      <c r="V15" s="14"/>
      <c r="W15" s="14"/>
      <c r="X15" s="14"/>
      <c r="Y15" s="14"/>
      <c r="Z15" s="14"/>
    </row>
    <row r="16" spans="1:26" hidden="1">
      <c r="A16" s="41"/>
      <c r="B16" s="41"/>
      <c r="C16" s="42" t="s">
        <v>106</v>
      </c>
      <c r="D16" s="16" t="s">
        <v>108</v>
      </c>
      <c r="E16" s="41" t="s">
        <v>107</v>
      </c>
      <c r="F16" s="43"/>
      <c r="G16" s="44">
        <v>7.9</v>
      </c>
      <c r="H16" s="44"/>
      <c r="I16" s="44">
        <f>F16*G16</f>
        <v>0</v>
      </c>
      <c r="J16" s="41"/>
      <c r="K16" s="41"/>
      <c r="L16" s="41"/>
      <c r="M16" s="41"/>
      <c r="N16" s="41"/>
      <c r="O16" s="41"/>
      <c r="P16" s="41"/>
      <c r="Q16" s="14"/>
      <c r="R16" s="14"/>
      <c r="S16" s="41"/>
      <c r="T16" s="14"/>
      <c r="U16" s="14"/>
      <c r="V16" s="14"/>
      <c r="W16" s="14"/>
      <c r="X16" s="14"/>
      <c r="Y16" s="14"/>
      <c r="Z16" s="14"/>
    </row>
    <row r="17" spans="1:26" hidden="1">
      <c r="A17" s="41"/>
      <c r="B17" s="41"/>
      <c r="C17" s="42"/>
      <c r="D17" s="16" t="s">
        <v>105</v>
      </c>
      <c r="E17" s="41"/>
      <c r="F17" s="43"/>
      <c r="G17" s="44"/>
      <c r="H17" s="44"/>
      <c r="I17" s="45">
        <f>SUM(I16)</f>
        <v>0</v>
      </c>
      <c r="J17" s="41"/>
      <c r="K17" s="41"/>
      <c r="L17" s="41"/>
      <c r="M17" s="41"/>
      <c r="N17" s="41"/>
      <c r="O17" s="41"/>
      <c r="P17" s="41"/>
      <c r="Q17" s="14"/>
      <c r="R17" s="14"/>
      <c r="S17" s="41"/>
      <c r="T17" s="14"/>
      <c r="U17" s="14"/>
      <c r="V17" s="14"/>
      <c r="W17" s="14"/>
      <c r="X17" s="14"/>
      <c r="Y17" s="14"/>
      <c r="Z17" s="14"/>
    </row>
    <row r="18" spans="1:26">
      <c r="A18" s="41"/>
      <c r="B18" s="41"/>
      <c r="C18" s="42"/>
      <c r="D18" s="16"/>
      <c r="E18" s="41"/>
      <c r="F18" s="43"/>
      <c r="G18" s="44"/>
      <c r="H18" s="44"/>
      <c r="I18" s="45"/>
      <c r="J18" s="41"/>
      <c r="K18" s="41"/>
      <c r="L18" s="41"/>
      <c r="M18" s="41"/>
      <c r="N18" s="41"/>
      <c r="O18" s="41"/>
      <c r="P18" s="41"/>
      <c r="Q18" s="14"/>
      <c r="R18" s="14"/>
      <c r="S18" s="41"/>
      <c r="T18" s="14"/>
      <c r="U18" s="14"/>
      <c r="V18" s="14"/>
      <c r="W18" s="14"/>
      <c r="X18" s="14"/>
      <c r="Y18" s="14"/>
      <c r="Z18" s="14"/>
    </row>
    <row r="19" spans="1:26">
      <c r="A19" s="16"/>
      <c r="B19" s="16"/>
      <c r="C19" s="16"/>
      <c r="D19" s="16" t="s">
        <v>14</v>
      </c>
      <c r="E19" s="16"/>
      <c r="F19" s="25"/>
      <c r="G19" s="17"/>
      <c r="H19" s="17"/>
      <c r="I19" s="17"/>
      <c r="J19" s="16"/>
      <c r="K19" s="16"/>
      <c r="L19" s="16"/>
      <c r="M19" s="16"/>
      <c r="N19" s="16"/>
      <c r="O19" s="16"/>
      <c r="P19" s="16"/>
      <c r="Q19" s="14"/>
      <c r="R19" s="14"/>
      <c r="S19" s="16"/>
      <c r="T19" s="14"/>
      <c r="U19" s="14"/>
      <c r="V19" s="14"/>
      <c r="W19" s="14"/>
      <c r="X19" s="14"/>
      <c r="Y19" s="14"/>
      <c r="Z19" s="14"/>
    </row>
    <row r="20" spans="1:26" ht="24.95" customHeight="1">
      <c r="A20" s="29"/>
      <c r="B20" s="26" t="s">
        <v>41</v>
      </c>
      <c r="C20" s="30" t="s">
        <v>84</v>
      </c>
      <c r="D20" s="26" t="s">
        <v>85</v>
      </c>
      <c r="E20" s="26" t="s">
        <v>51</v>
      </c>
      <c r="F20" s="27">
        <v>1</v>
      </c>
      <c r="G20" s="28">
        <v>305</v>
      </c>
      <c r="H20" s="28">
        <v>0</v>
      </c>
      <c r="I20" s="28">
        <f>ROUND(F20*(G20+H20),2)</f>
        <v>305</v>
      </c>
      <c r="J20" s="26">
        <f>ROUND(F20*(N20),2)</f>
        <v>305</v>
      </c>
      <c r="K20" s="1">
        <f>ROUND(F20*(O20),2)</f>
        <v>0</v>
      </c>
      <c r="L20" s="1">
        <f>ROUND(F20*(G20),2)</f>
        <v>305</v>
      </c>
      <c r="M20" s="1">
        <f>ROUND(F20*(H20),2)</f>
        <v>0</v>
      </c>
      <c r="N20" s="1">
        <v>305</v>
      </c>
      <c r="O20" s="1"/>
      <c r="P20" s="25">
        <f>ROUND(F20*(R20),3)</f>
        <v>1.891</v>
      </c>
      <c r="Q20" s="31"/>
      <c r="R20" s="31">
        <v>1.8907700000000001</v>
      </c>
      <c r="S20" s="25"/>
      <c r="Z20">
        <v>0</v>
      </c>
    </row>
    <row r="21" spans="1:26" ht="24.95" customHeight="1">
      <c r="A21" s="29"/>
      <c r="B21" s="26" t="s">
        <v>41</v>
      </c>
      <c r="C21" s="30" t="s">
        <v>84</v>
      </c>
      <c r="D21" s="26" t="s">
        <v>86</v>
      </c>
      <c r="E21" s="26" t="s">
        <v>51</v>
      </c>
      <c r="F21" s="27">
        <v>1</v>
      </c>
      <c r="G21" s="28">
        <v>211</v>
      </c>
      <c r="H21" s="28">
        <v>0</v>
      </c>
      <c r="I21" s="28">
        <f>ROUND(F21*(G21+H21),2)</f>
        <v>211</v>
      </c>
      <c r="J21" s="26">
        <f>ROUND(F21*(N21),2)</f>
        <v>211</v>
      </c>
      <c r="K21" s="1">
        <f>ROUND(F21*(O21),2)</f>
        <v>0</v>
      </c>
      <c r="L21" s="1">
        <f>ROUND(F21*(G21),2)</f>
        <v>211</v>
      </c>
      <c r="M21" s="1">
        <f>ROUND(F21*(H21),2)</f>
        <v>0</v>
      </c>
      <c r="N21" s="1">
        <v>211</v>
      </c>
      <c r="O21" s="1"/>
      <c r="P21" s="25">
        <f>ROUND(F21*(R21),3)</f>
        <v>1.891</v>
      </c>
      <c r="Q21" s="31"/>
      <c r="R21" s="31">
        <v>1.8907700000000001</v>
      </c>
      <c r="S21" s="25"/>
      <c r="Z21">
        <v>0</v>
      </c>
    </row>
    <row r="22" spans="1:26">
      <c r="A22" s="16"/>
      <c r="B22" s="16"/>
      <c r="C22" s="16"/>
      <c r="D22" s="16" t="s">
        <v>14</v>
      </c>
      <c r="E22" s="16"/>
      <c r="F22" s="25"/>
      <c r="G22" s="18">
        <f>ROUND((SUM(L19:L21))/1,2)</f>
        <v>516</v>
      </c>
      <c r="H22" s="18">
        <f>ROUND((SUM(M19:M21))/1,2)</f>
        <v>0</v>
      </c>
      <c r="I22" s="18">
        <f>ROUND((SUM(I19:I21))/1,2)</f>
        <v>516</v>
      </c>
      <c r="J22" s="16"/>
      <c r="K22" s="16"/>
      <c r="L22" s="16">
        <f>ROUND((SUM(L19:L21))/1,2)</f>
        <v>516</v>
      </c>
      <c r="M22" s="16">
        <f>ROUND((SUM(M19:M21))/1,2)</f>
        <v>0</v>
      </c>
      <c r="N22" s="16"/>
      <c r="O22" s="16"/>
      <c r="P22" s="32">
        <f>ROUND((SUM(P19:P21))/1,2)</f>
        <v>3.78</v>
      </c>
      <c r="Q22" s="14"/>
      <c r="R22" s="14"/>
      <c r="S22" s="32">
        <f>ROUND((SUM(S19:S21))/1,2)</f>
        <v>0</v>
      </c>
      <c r="T22" s="14"/>
      <c r="U22" s="14"/>
      <c r="V22" s="14"/>
      <c r="W22" s="14"/>
      <c r="X22" s="14"/>
      <c r="Y22" s="14"/>
      <c r="Z22" s="14"/>
    </row>
    <row r="23" spans="1:26">
      <c r="A23" s="1"/>
      <c r="B23" s="1"/>
      <c r="C23" s="1"/>
      <c r="D23" s="1"/>
      <c r="E23" s="1"/>
      <c r="F23" s="21"/>
      <c r="G23" s="11"/>
      <c r="H23" s="11"/>
      <c r="I23" s="11"/>
      <c r="J23" s="1"/>
      <c r="K23" s="1"/>
      <c r="L23" s="1"/>
      <c r="M23" s="1"/>
      <c r="N23" s="1"/>
      <c r="O23" s="1"/>
      <c r="P23" s="1"/>
      <c r="S23" s="1"/>
    </row>
    <row r="24" spans="1:26">
      <c r="A24" s="16"/>
      <c r="B24" s="16"/>
      <c r="C24" s="16"/>
      <c r="D24" s="16" t="s">
        <v>15</v>
      </c>
      <c r="E24" s="16"/>
      <c r="F24" s="25"/>
      <c r="G24" s="17"/>
      <c r="H24" s="17"/>
      <c r="I24" s="17"/>
      <c r="J24" s="16"/>
      <c r="K24" s="16"/>
      <c r="L24" s="16"/>
      <c r="M24" s="16"/>
      <c r="N24" s="16"/>
      <c r="O24" s="16"/>
      <c r="P24" s="16"/>
      <c r="Q24" s="14"/>
      <c r="R24" s="14"/>
      <c r="S24" s="16"/>
      <c r="T24" s="14"/>
      <c r="U24" s="14"/>
      <c r="V24" s="14"/>
      <c r="W24" s="14"/>
      <c r="X24" s="14"/>
      <c r="Y24" s="14"/>
      <c r="Z24" s="14"/>
    </row>
    <row r="25" spans="1:26" ht="24.95" customHeight="1">
      <c r="A25" s="29"/>
      <c r="B25" s="26" t="s">
        <v>87</v>
      </c>
      <c r="C25" s="30" t="s">
        <v>88</v>
      </c>
      <c r="D25" s="26" t="s">
        <v>89</v>
      </c>
      <c r="E25" s="26" t="s">
        <v>90</v>
      </c>
      <c r="F25" s="27">
        <v>120</v>
      </c>
      <c r="G25" s="28">
        <v>11</v>
      </c>
      <c r="H25" s="28">
        <v>0</v>
      </c>
      <c r="I25" s="28">
        <f>ROUND(F25*(G25+H25),2)</f>
        <v>1320</v>
      </c>
      <c r="J25" s="26">
        <f>ROUND(F25*(N25),2)</f>
        <v>1320</v>
      </c>
      <c r="K25" s="1">
        <f>ROUND(F25*(O25),2)</f>
        <v>0</v>
      </c>
      <c r="L25" s="1">
        <f>ROUND(F25*(G25),2)</f>
        <v>1320</v>
      </c>
      <c r="M25" s="1">
        <f>ROUND(F25*(H25),2)</f>
        <v>0</v>
      </c>
      <c r="N25" s="1">
        <v>11</v>
      </c>
      <c r="O25" s="1"/>
      <c r="P25" s="25"/>
      <c r="Q25" s="31"/>
      <c r="R25" s="31"/>
      <c r="S25" s="25">
        <f>ROUND(F25*(X25),3)</f>
        <v>1.2</v>
      </c>
      <c r="X25">
        <v>0.01</v>
      </c>
      <c r="Z25">
        <v>0</v>
      </c>
    </row>
    <row r="26" spans="1:26" ht="24.95" customHeight="1">
      <c r="A26" s="29"/>
      <c r="B26" s="26"/>
      <c r="C26" s="30" t="s">
        <v>109</v>
      </c>
      <c r="D26" s="26" t="s">
        <v>110</v>
      </c>
      <c r="E26" s="26" t="s">
        <v>111</v>
      </c>
      <c r="F26" s="27">
        <v>62.95</v>
      </c>
      <c r="G26" s="28">
        <v>0.8</v>
      </c>
      <c r="H26" s="28">
        <v>0</v>
      </c>
      <c r="I26" s="28">
        <f>ROUND(F26*(G26+H26),2)</f>
        <v>50.36</v>
      </c>
      <c r="J26" s="26"/>
      <c r="K26" s="1"/>
      <c r="L26" s="1"/>
      <c r="M26" s="1"/>
      <c r="N26" s="1"/>
      <c r="O26" s="1"/>
      <c r="P26" s="25"/>
      <c r="Q26" s="31"/>
      <c r="R26" s="31"/>
      <c r="S26" s="25"/>
    </row>
    <row r="27" spans="1:26">
      <c r="A27" s="16"/>
      <c r="B27" s="16"/>
      <c r="C27" s="16"/>
      <c r="D27" s="16" t="s">
        <v>15</v>
      </c>
      <c r="E27" s="16"/>
      <c r="F27" s="25"/>
      <c r="G27" s="18">
        <f>ROUND((SUM(L24:L25))/1,2)</f>
        <v>1320</v>
      </c>
      <c r="H27" s="18">
        <f>ROUND((SUM(M24:M25))/1,2)</f>
        <v>0</v>
      </c>
      <c r="I27" s="18">
        <f>SUM(I25:I26)</f>
        <v>1370.36</v>
      </c>
      <c r="J27" s="16"/>
      <c r="K27" s="16"/>
      <c r="L27" s="16">
        <f>ROUND((SUM(L24:L25))/1,2)</f>
        <v>1320</v>
      </c>
      <c r="M27" s="16">
        <f>ROUND((SUM(M24:M25))/1,2)</f>
        <v>0</v>
      </c>
      <c r="N27" s="16"/>
      <c r="O27" s="16"/>
      <c r="P27" s="32">
        <f>ROUND((SUM(P24:P25))/1,2)</f>
        <v>0</v>
      </c>
      <c r="Q27" s="14"/>
      <c r="R27" s="14"/>
      <c r="S27" s="32">
        <f>ROUND((SUM(S24:S25))/1,2)</f>
        <v>1.2</v>
      </c>
      <c r="T27" s="14"/>
      <c r="U27" s="14"/>
      <c r="V27" s="14"/>
      <c r="W27" s="14"/>
      <c r="X27" s="14"/>
      <c r="Y27" s="14"/>
      <c r="Z27" s="14"/>
    </row>
    <row r="28" spans="1:26">
      <c r="A28" s="1"/>
      <c r="B28" s="1"/>
      <c r="C28" s="1"/>
      <c r="D28" s="1"/>
      <c r="E28" s="1"/>
      <c r="F28" s="21"/>
      <c r="G28" s="11"/>
      <c r="H28" s="11"/>
      <c r="I28" s="11"/>
      <c r="J28" s="1"/>
      <c r="K28" s="1"/>
      <c r="L28" s="1"/>
      <c r="M28" s="1"/>
      <c r="N28" s="1"/>
      <c r="O28" s="1"/>
      <c r="P28" s="1"/>
      <c r="S28" s="1"/>
    </row>
    <row r="29" spans="1:26">
      <c r="A29" s="16"/>
      <c r="B29" s="16"/>
      <c r="C29" s="16"/>
      <c r="D29" s="2" t="s">
        <v>11</v>
      </c>
      <c r="E29" s="16"/>
      <c r="F29" s="25"/>
      <c r="G29" s="18"/>
      <c r="H29" s="18"/>
      <c r="I29" s="18">
        <f>I27+I22+I17+I13</f>
        <v>4658.8599999999997</v>
      </c>
      <c r="J29" s="17"/>
      <c r="K29" s="16"/>
      <c r="L29" s="17">
        <f>ROUND((SUM(L9:L28))/2,2)</f>
        <v>1836</v>
      </c>
      <c r="M29" s="17">
        <f>ROUND((SUM(M9:M28))/2,2)</f>
        <v>0</v>
      </c>
      <c r="N29" s="16"/>
      <c r="O29" s="16"/>
      <c r="P29" s="32">
        <f>ROUND((SUM(P9:P28))/2,2)</f>
        <v>3.78</v>
      </c>
      <c r="S29" s="32">
        <f>ROUND((SUM(S9:S28))/2,2)</f>
        <v>1.2</v>
      </c>
    </row>
    <row r="30" spans="1:26">
      <c r="A30" s="1"/>
      <c r="B30" s="1"/>
      <c r="C30" s="1"/>
      <c r="D30" s="1"/>
      <c r="E30" s="1"/>
      <c r="F30" s="21"/>
      <c r="G30" s="11"/>
      <c r="H30" s="11"/>
      <c r="I30" s="11"/>
      <c r="J30" s="1"/>
      <c r="K30" s="1"/>
      <c r="L30" s="1"/>
      <c r="M30" s="1"/>
      <c r="N30" s="1"/>
      <c r="O30" s="1"/>
      <c r="P30" s="1"/>
      <c r="S30" s="1"/>
    </row>
    <row r="31" spans="1:26">
      <c r="A31" s="16"/>
      <c r="B31" s="16"/>
      <c r="C31" s="16"/>
      <c r="D31" s="2" t="s">
        <v>82</v>
      </c>
      <c r="E31" s="16"/>
      <c r="F31" s="25"/>
      <c r="G31" s="17"/>
      <c r="H31" s="17"/>
      <c r="I31" s="17"/>
      <c r="J31" s="16"/>
      <c r="K31" s="16"/>
      <c r="L31" s="16"/>
      <c r="M31" s="16"/>
      <c r="N31" s="16"/>
      <c r="O31" s="16"/>
      <c r="P31" s="16"/>
      <c r="Q31" s="14"/>
      <c r="R31" s="14"/>
      <c r="S31" s="16"/>
      <c r="T31" s="14"/>
      <c r="U31" s="14"/>
      <c r="V31" s="14"/>
      <c r="W31" s="14"/>
      <c r="X31" s="14"/>
      <c r="Y31" s="14"/>
      <c r="Z31" s="14"/>
    </row>
    <row r="32" spans="1:26">
      <c r="A32" s="16"/>
      <c r="B32" s="16"/>
      <c r="C32" s="16"/>
      <c r="D32" s="16" t="s">
        <v>83</v>
      </c>
      <c r="E32" s="16"/>
      <c r="F32" s="25"/>
      <c r="G32" s="17"/>
      <c r="H32" s="17"/>
      <c r="I32" s="17"/>
      <c r="J32" s="16"/>
      <c r="K32" s="16"/>
      <c r="L32" s="16"/>
      <c r="M32" s="16"/>
      <c r="N32" s="16"/>
      <c r="O32" s="16"/>
      <c r="P32" s="16"/>
      <c r="Q32" s="14"/>
      <c r="R32" s="14"/>
      <c r="S32" s="16"/>
      <c r="T32" s="14"/>
      <c r="U32" s="14"/>
      <c r="V32" s="14"/>
      <c r="W32" s="14"/>
      <c r="X32" s="14"/>
      <c r="Y32" s="14"/>
      <c r="Z32" s="14"/>
    </row>
    <row r="33" spans="1:26" ht="24.95" customHeight="1">
      <c r="A33" s="29"/>
      <c r="B33" s="26" t="s">
        <v>91</v>
      </c>
      <c r="C33" s="30" t="s">
        <v>92</v>
      </c>
      <c r="D33" s="26" t="s">
        <v>93</v>
      </c>
      <c r="E33" s="26" t="s">
        <v>51</v>
      </c>
      <c r="F33" s="27">
        <v>1</v>
      </c>
      <c r="G33" s="28">
        <v>200</v>
      </c>
      <c r="H33" s="28">
        <v>0</v>
      </c>
      <c r="I33" s="28">
        <f>ROUND(F33*(G33+H33),2)</f>
        <v>200</v>
      </c>
      <c r="J33" s="26">
        <f>ROUND(F33*(N33),2)</f>
        <v>200</v>
      </c>
      <c r="K33" s="1">
        <f>ROUND(F33*(O33),2)</f>
        <v>0</v>
      </c>
      <c r="L33" s="1">
        <f>ROUND(F33*(G33),2)</f>
        <v>200</v>
      </c>
      <c r="M33" s="1">
        <f>ROUND(F33*(H33),2)</f>
        <v>0</v>
      </c>
      <c r="N33" s="1">
        <v>200</v>
      </c>
      <c r="O33" s="1"/>
      <c r="P33" s="25"/>
      <c r="Q33" s="31"/>
      <c r="R33" s="31"/>
      <c r="S33" s="25"/>
      <c r="Z33">
        <v>0</v>
      </c>
    </row>
    <row r="34" spans="1:26" ht="24.95" customHeight="1">
      <c r="A34" s="29"/>
      <c r="B34" s="26" t="s">
        <v>91</v>
      </c>
      <c r="C34" s="30" t="s">
        <v>94</v>
      </c>
      <c r="D34" s="26" t="s">
        <v>95</v>
      </c>
      <c r="E34" s="26" t="s">
        <v>51</v>
      </c>
      <c r="F34" s="27">
        <v>1</v>
      </c>
      <c r="G34" s="28">
        <v>500</v>
      </c>
      <c r="H34" s="28">
        <v>0</v>
      </c>
      <c r="I34" s="28">
        <f>ROUND(F34*(G34+H34),2)</f>
        <v>500</v>
      </c>
      <c r="J34" s="26">
        <f>ROUND(F34*(N34),2)</f>
        <v>500</v>
      </c>
      <c r="K34" s="1">
        <f>ROUND(F34*(O34),2)</f>
        <v>0</v>
      </c>
      <c r="L34" s="1">
        <f>ROUND(F34*(G34),2)</f>
        <v>500</v>
      </c>
      <c r="M34" s="1">
        <f>ROUND(F34*(H34),2)</f>
        <v>0</v>
      </c>
      <c r="N34" s="1">
        <v>500</v>
      </c>
      <c r="O34" s="1"/>
      <c r="P34" s="25"/>
      <c r="Q34" s="31"/>
      <c r="R34" s="31"/>
      <c r="S34" s="25"/>
      <c r="Z34">
        <v>0</v>
      </c>
    </row>
    <row r="35" spans="1:26">
      <c r="A35" s="16"/>
      <c r="B35" s="16"/>
      <c r="C35" s="16"/>
      <c r="D35" s="16" t="s">
        <v>83</v>
      </c>
      <c r="E35" s="16"/>
      <c r="F35" s="25"/>
      <c r="G35" s="18">
        <f>ROUND((SUM(L32:L34))/1,2)</f>
        <v>700</v>
      </c>
      <c r="H35" s="18">
        <f>ROUND((SUM(M32:M34))/1,2)</f>
        <v>0</v>
      </c>
      <c r="I35" s="18">
        <f>ROUND((SUM(I32:I34))/1,2)</f>
        <v>700</v>
      </c>
      <c r="J35" s="16"/>
      <c r="K35" s="16"/>
      <c r="L35" s="16">
        <f>ROUND((SUM(L32:L34))/1,2)</f>
        <v>700</v>
      </c>
      <c r="M35" s="16">
        <f>ROUND((SUM(M32:M34))/1,2)</f>
        <v>0</v>
      </c>
      <c r="N35" s="16"/>
      <c r="O35" s="16"/>
      <c r="P35" s="32">
        <f>ROUND((SUM(P32:P34))/1,2)</f>
        <v>0</v>
      </c>
      <c r="S35" s="25">
        <f>ROUND((SUM(S32:S34))/1,2)</f>
        <v>0</v>
      </c>
    </row>
    <row r="36" spans="1:26">
      <c r="A36" s="1"/>
      <c r="B36" s="1"/>
      <c r="C36" s="1"/>
      <c r="D36" s="1"/>
      <c r="E36" s="1"/>
      <c r="F36" s="21"/>
      <c r="G36" s="11"/>
      <c r="H36" s="11"/>
      <c r="I36" s="11"/>
      <c r="J36" s="1"/>
      <c r="K36" s="1"/>
      <c r="L36" s="1"/>
      <c r="M36" s="1"/>
      <c r="N36" s="1"/>
      <c r="O36" s="1"/>
      <c r="P36" s="1"/>
      <c r="S36" s="1"/>
    </row>
    <row r="37" spans="1:26">
      <c r="A37" s="16"/>
      <c r="B37" s="16"/>
      <c r="C37" s="16"/>
      <c r="D37" s="2" t="s">
        <v>82</v>
      </c>
      <c r="E37" s="16"/>
      <c r="F37" s="25"/>
      <c r="G37" s="18">
        <f>ROUND((SUM(L31:L36))/2,2)</f>
        <v>700</v>
      </c>
      <c r="H37" s="18">
        <f>ROUND((SUM(M31:M36))/2,2)</f>
        <v>0</v>
      </c>
      <c r="I37" s="18">
        <f>ROUND((SUM(I31:I36))/2,2)</f>
        <v>700</v>
      </c>
      <c r="J37" s="16"/>
      <c r="K37" s="16"/>
      <c r="L37" s="16">
        <f>ROUND((SUM(L31:L36))/2,2)</f>
        <v>700</v>
      </c>
      <c r="M37" s="16">
        <f>ROUND((SUM(M31:M36))/2,2)</f>
        <v>0</v>
      </c>
      <c r="N37" s="16"/>
      <c r="O37" s="16"/>
      <c r="P37" s="32">
        <f>ROUND((SUM(P31:P36))/2,2)</f>
        <v>0</v>
      </c>
      <c r="S37" s="32">
        <f>ROUND((SUM(S31:S36))/2,2)</f>
        <v>0</v>
      </c>
    </row>
    <row r="38" spans="1:26">
      <c r="A38" s="33"/>
      <c r="B38" s="33"/>
      <c r="C38" s="33"/>
      <c r="D38" s="33" t="s">
        <v>17</v>
      </c>
      <c r="E38" s="33"/>
      <c r="F38" s="34"/>
      <c r="G38" s="35"/>
      <c r="H38" s="35"/>
      <c r="I38" s="35">
        <f>I29+I37</f>
        <v>5358.86</v>
      </c>
      <c r="J38" s="33"/>
      <c r="K38" s="33">
        <f>ROUND((SUM(K9:K37))/3,2)</f>
        <v>0</v>
      </c>
      <c r="L38" s="33">
        <f>ROUND((SUM(L9:L37))/3,2)</f>
        <v>2536</v>
      </c>
      <c r="M38" s="33">
        <f>ROUND((SUM(M9:M37))/3,2)</f>
        <v>0</v>
      </c>
      <c r="N38" s="33"/>
      <c r="O38" s="33"/>
      <c r="P38" s="34">
        <f>ROUND((SUM(P9:P37))/3,2)</f>
        <v>3.78</v>
      </c>
      <c r="S38" s="34">
        <f>ROUND((SUM(S9:S37))/3,2)</f>
        <v>1.2</v>
      </c>
      <c r="Z38">
        <f>(SUM(Z9:Z37))</f>
        <v>0</v>
      </c>
    </row>
  </sheetData>
  <printOptions horizontalCentered="1" gridLines="1"/>
  <pageMargins left="0" right="0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Rekapitulácia</vt:lpstr>
      <vt:lpstr>SO 4010</vt:lpstr>
      <vt:lpstr>SO 4011</vt:lpstr>
      <vt:lpstr>'SO 4010'!Názvy_tlače</vt:lpstr>
      <vt:lpstr>'SO 4011'!Názvy_tlače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cp:lastPrinted>2021-10-29T11:48:10Z</cp:lastPrinted>
  <dcterms:created xsi:type="dcterms:W3CDTF">2021-10-21T12:49:28Z</dcterms:created>
  <dcterms:modified xsi:type="dcterms:W3CDTF">2021-10-29T11:51:10Z</dcterms:modified>
</cp:coreProperties>
</file>