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-105" windowWidth="23250" windowHeight="12720" tabRatio="500"/>
  </bookViews>
  <sheets>
    <sheet name="Zadanie" sheetId="3" r:id="rId1"/>
  </sheets>
  <definedNames>
    <definedName name="fakt1R">#REF!</definedName>
    <definedName name="_xlnm.Print_Titles" localSheetId="0">Zadanie!$8:$10</definedName>
    <definedName name="_xlnm.Print_Area" localSheetId="0">Zadanie!$A:$O</definedName>
  </definedNames>
  <calcPr calcId="124519"/>
  <extLst>
    <ext uri="smNativeData">
      <pm:revision xmlns:pm="smNativeData" day="1606755905" val="978" rev="124" revOS="4" revMin="124" revMax="0"/>
      <pm:docPrefs xmlns:pm="smNativeData" id="1606755905" fixedDigits="0" showNotice="1" showFrameBounds="1" autoChart="1" recalcOnPrint="1" recalcOnCopy="1" finalRounding="1" compatTextArt="1" tab="567" useDefinedPrintRange="1" printArea="currentSheet"/>
      <pm:compatibility xmlns:pm="smNativeData" id="1606755905" overlapCells="1"/>
      <pm:defCurrency xmlns:pm="smNativeData" id="1606755905"/>
    </ext>
  </extLst>
</workbook>
</file>

<file path=xl/calcChain.xml><?xml version="1.0" encoding="utf-8"?>
<calcChain xmlns="http://schemas.openxmlformats.org/spreadsheetml/2006/main">
  <c r="H21" i="3"/>
  <c r="J21"/>
  <c r="L21"/>
  <c r="N21"/>
  <c r="E42"/>
  <c r="E41"/>
  <c r="E40"/>
  <c r="E39"/>
  <c r="E32"/>
  <c r="E29"/>
  <c r="H25" l="1"/>
  <c r="W70" l="1"/>
  <c r="W68"/>
  <c r="N67"/>
  <c r="N68" s="1"/>
  <c r="N70" s="1"/>
  <c r="L67"/>
  <c r="L68" s="1"/>
  <c r="L70" s="1"/>
  <c r="J67"/>
  <c r="H67"/>
  <c r="N66"/>
  <c r="L66"/>
  <c r="J66"/>
  <c r="I66"/>
  <c r="N65"/>
  <c r="L65"/>
  <c r="J65"/>
  <c r="H65"/>
  <c r="N64"/>
  <c r="L64"/>
  <c r="J64"/>
  <c r="I64"/>
  <c r="N63"/>
  <c r="L63"/>
  <c r="J63"/>
  <c r="I63"/>
  <c r="I68" s="1"/>
  <c r="I70" s="1"/>
  <c r="N62"/>
  <c r="L62"/>
  <c r="J62"/>
  <c r="J68" s="1"/>
  <c r="H62"/>
  <c r="H68" s="1"/>
  <c r="H70" s="1"/>
  <c r="W56"/>
  <c r="L56"/>
  <c r="I56"/>
  <c r="N55"/>
  <c r="N56" s="1"/>
  <c r="L55"/>
  <c r="J55"/>
  <c r="J56" s="1"/>
  <c r="E56" s="1"/>
  <c r="H55"/>
  <c r="H56" s="1"/>
  <c r="W52"/>
  <c r="W58" s="1"/>
  <c r="W72" s="1"/>
  <c r="W48"/>
  <c r="W44"/>
  <c r="I44"/>
  <c r="N43"/>
  <c r="L43"/>
  <c r="J43"/>
  <c r="H43"/>
  <c r="N42"/>
  <c r="L42"/>
  <c r="J42"/>
  <c r="H42"/>
  <c r="N41"/>
  <c r="L41"/>
  <c r="J41"/>
  <c r="H41"/>
  <c r="N40"/>
  <c r="N44" s="1"/>
  <c r="L40"/>
  <c r="J40"/>
  <c r="H40"/>
  <c r="N39"/>
  <c r="L39"/>
  <c r="L44" s="1"/>
  <c r="J39"/>
  <c r="H39"/>
  <c r="W36"/>
  <c r="I36"/>
  <c r="N35"/>
  <c r="L35"/>
  <c r="J35"/>
  <c r="H35"/>
  <c r="N34"/>
  <c r="L34"/>
  <c r="J34"/>
  <c r="H34"/>
  <c r="N33"/>
  <c r="L33"/>
  <c r="J33"/>
  <c r="H33"/>
  <c r="N32"/>
  <c r="N36" s="1"/>
  <c r="L32"/>
  <c r="J32"/>
  <c r="H32"/>
  <c r="N31"/>
  <c r="L31"/>
  <c r="J31"/>
  <c r="H31"/>
  <c r="N30"/>
  <c r="L30"/>
  <c r="J30"/>
  <c r="H30"/>
  <c r="N29"/>
  <c r="L29"/>
  <c r="L36" s="1"/>
  <c r="J29"/>
  <c r="J36" s="1"/>
  <c r="E36" s="1"/>
  <c r="H29"/>
  <c r="H36" s="1"/>
  <c r="W26"/>
  <c r="N25"/>
  <c r="L25"/>
  <c r="J25"/>
  <c r="I25"/>
  <c r="I26" s="1"/>
  <c r="I58" s="1"/>
  <c r="N24"/>
  <c r="L24"/>
  <c r="J24"/>
  <c r="H24"/>
  <c r="N23"/>
  <c r="L23"/>
  <c r="J23"/>
  <c r="H23"/>
  <c r="N22"/>
  <c r="L22"/>
  <c r="J22"/>
  <c r="H22"/>
  <c r="N20"/>
  <c r="N26" s="1"/>
  <c r="L20"/>
  <c r="L26" s="1"/>
  <c r="J20"/>
  <c r="H20"/>
  <c r="N19"/>
  <c r="L19"/>
  <c r="J19"/>
  <c r="H19"/>
  <c r="N18"/>
  <c r="L18"/>
  <c r="J18"/>
  <c r="H18"/>
  <c r="N17"/>
  <c r="L17"/>
  <c r="J17"/>
  <c r="H17"/>
  <c r="N16"/>
  <c r="L16"/>
  <c r="J16"/>
  <c r="H16"/>
  <c r="N15"/>
  <c r="L15"/>
  <c r="J15"/>
  <c r="H15"/>
  <c r="N14"/>
  <c r="L14"/>
  <c r="J14"/>
  <c r="J26" s="1"/>
  <c r="H14"/>
  <c r="H26" s="1"/>
  <c r="N58" l="1"/>
  <c r="L58"/>
  <c r="H44"/>
  <c r="H58" s="1"/>
  <c r="H72" s="1"/>
  <c r="J44"/>
  <c r="E44" s="1"/>
  <c r="N72"/>
  <c r="L72"/>
  <c r="I72"/>
  <c r="J70"/>
  <c r="E70" s="1"/>
  <c r="E68"/>
  <c r="E26"/>
  <c r="J58" l="1"/>
  <c r="J72" s="1"/>
  <c r="E72" s="1"/>
  <c r="E58" l="1"/>
</calcChain>
</file>

<file path=xl/sharedStrings.xml><?xml version="1.0" encoding="utf-8"?>
<sst xmlns="http://schemas.openxmlformats.org/spreadsheetml/2006/main" count="453" uniqueCount="210">
  <si>
    <t>DPH</t>
  </si>
  <si>
    <t>V module</t>
  </si>
  <si>
    <t>Hlavička1</t>
  </si>
  <si>
    <t>Mena</t>
  </si>
  <si>
    <t>Hlavička2</t>
  </si>
  <si>
    <t>Obdobie</t>
  </si>
  <si>
    <t>Počet des.miest</t>
  </si>
  <si>
    <t>Formát</t>
  </si>
  <si>
    <t>Rozpočet</t>
  </si>
  <si>
    <t>Prehľad rozpočtových nákladov v</t>
  </si>
  <si>
    <t>EUR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</si>
  <si>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</si>
  <si>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</si>
  <si>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</si>
  <si>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</si>
  <si>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</si>
  <si>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</si>
  <si>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</si>
  <si>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</si>
  <si>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</si>
  <si>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</si>
  <si>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</si>
  <si>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</si>
  <si>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</si>
  <si>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</si>
  <si>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</si>
  <si>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</si>
  <si>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</si>
  <si>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</si>
  <si>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</si>
  <si>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</si>
  <si>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</si>
  <si>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</si>
  <si>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</si>
  <si>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</si>
  <si>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</si>
  <si>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</si>
  <si>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</si>
  <si>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</si>
  <si>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</si>
  <si>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</si>
  <si>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</si>
  <si>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</si>
  <si>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</si>
  <si>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</si>
  <si>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</si>
  <si>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</si>
  <si>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</si>
  <si>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</si>
  <si>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</si>
  <si>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</si>
  <si>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a práce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</si>
  <si>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</si>
  <si>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</si>
  <si>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</si>
  <si>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</si>
  <si>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</si>
  <si>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</si>
  <si>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</si>
  <si>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</si>
  <si>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</si>
  <si>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</si>
  <si>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D</t>
  </si>
  <si>
    <t>E</t>
  </si>
  <si>
    <t xml:space="preserve">Odberateľ: Obec Klin </t>
  </si>
  <si>
    <t xml:space="preserve">Projektant: Ing. Milan Hurák </t>
  </si>
  <si>
    <t>Stavba : Oporný múr, Cesta k soche</t>
  </si>
  <si>
    <t>Zaradenie</t>
  </si>
  <si>
    <t>pre KL</t>
  </si>
  <si>
    <t>Lev0</t>
  </si>
  <si>
    <t>pozícia</t>
  </si>
  <si>
    <t>PRÁCE A DODÁVKY HSV</t>
  </si>
  <si>
    <t>1 - ZEMNE PRÁCE</t>
  </si>
  <si>
    <t>001</t>
  </si>
  <si>
    <t>122201102</t>
  </si>
  <si>
    <t>Odkopávky a prekopávky nezapaž. v horn. tr. 3 nad 100 do 1 000 m3</t>
  </si>
  <si>
    <t>m3</t>
  </si>
  <si>
    <t xml:space="preserve">                    </t>
  </si>
  <si>
    <t>12220-1102</t>
  </si>
  <si>
    <t>45.11.21</t>
  </si>
  <si>
    <t>EK</t>
  </si>
  <si>
    <t>S</t>
  </si>
  <si>
    <t>122201109</t>
  </si>
  <si>
    <t>Príplatok za lepivosť horniny tr.3</t>
  </si>
  <si>
    <t>12220-1109</t>
  </si>
  <si>
    <t>272</t>
  </si>
  <si>
    <t>132201201</t>
  </si>
  <si>
    <t>Hĺbenie rýh šírka do 2 m v horn. tr. 3 do 100 m3</t>
  </si>
  <si>
    <t>13220-1201</t>
  </si>
  <si>
    <t>132201209</t>
  </si>
  <si>
    <t>Príplatok za lepivosť horniny tr.3 v rýhach š. do 200 cm</t>
  </si>
  <si>
    <t>13220-1209</t>
  </si>
  <si>
    <t>161101103</t>
  </si>
  <si>
    <t>Zvislé premiestnenie výkopu horn. tr. 1-4 do 6 m</t>
  </si>
  <si>
    <t>16110-1103</t>
  </si>
  <si>
    <t>45.11.24</t>
  </si>
  <si>
    <t>161101104</t>
  </si>
  <si>
    <t>Zvislé premiestnenie výkopu horn. tr. 1-4 do 8 m</t>
  </si>
  <si>
    <t>16110-1104</t>
  </si>
  <si>
    <t>253</t>
  </si>
  <si>
    <t>162207112</t>
  </si>
  <si>
    <t>Vodor. premiestnenie výkop. horn. 1-4 100 m</t>
  </si>
  <si>
    <t>16220-7112</t>
  </si>
  <si>
    <t>174101001</t>
  </si>
  <si>
    <t>Zásyp zhutnený jám, šachiet, rýh, zárezov alebo okolo objektov do 100 m3</t>
  </si>
  <si>
    <t>17410-1001</t>
  </si>
  <si>
    <t>175101201</t>
  </si>
  <si>
    <t>Obsyp objektu bez prehodenia sypaniny</t>
  </si>
  <si>
    <t>17510-1201</t>
  </si>
  <si>
    <t>175101209</t>
  </si>
  <si>
    <t>Obsyp objektu príplatok za prehodenie sypaniny</t>
  </si>
  <si>
    <t>17510-1209</t>
  </si>
  <si>
    <t>MAT</t>
  </si>
  <si>
    <t>583340800</t>
  </si>
  <si>
    <t>Kamenivo ťažené hrubé predrvené 32-63 C</t>
  </si>
  <si>
    <t>t</t>
  </si>
  <si>
    <t>14.21.12</t>
  </si>
  <si>
    <t>EZ</t>
  </si>
  <si>
    <t xml:space="preserve">1 - ZEMNE PRÁCE  spolu: </t>
  </si>
  <si>
    <t>2 - ZÁKLADY</t>
  </si>
  <si>
    <t>002</t>
  </si>
  <si>
    <t>212521111</t>
  </si>
  <si>
    <t>Výplň trativodov kamenivom hrubým drveným 65-125 mm</t>
  </si>
  <si>
    <t>21252-1111</t>
  </si>
  <si>
    <t>212756110</t>
  </si>
  <si>
    <t>Trativody z drenážnych rúrok plastových flexibilných D 100 mm bez lôžka</t>
  </si>
  <si>
    <t>m</t>
  </si>
  <si>
    <t>21275-6110</t>
  </si>
  <si>
    <t>45.25.21</t>
  </si>
  <si>
    <t>211</t>
  </si>
  <si>
    <t>212792111</t>
  </si>
  <si>
    <t>Odvodnenie  - drenážne flexibilné plastové potrubie DN 65</t>
  </si>
  <si>
    <t>21279-2111</t>
  </si>
  <si>
    <t>45.21.21</t>
  </si>
  <si>
    <t>015</t>
  </si>
  <si>
    <t>275326241</t>
  </si>
  <si>
    <t>Základové pätky zo železobet. pre prostredie s mrazovými cyklami tr. C 30/37 XF 4</t>
  </si>
  <si>
    <t>27532-6241</t>
  </si>
  <si>
    <t>45.25.31</t>
  </si>
  <si>
    <t>011</t>
  </si>
  <si>
    <t>275351217</t>
  </si>
  <si>
    <t>Debnenie základových pätiek drevené tradičné, zhotovenie</t>
  </si>
  <si>
    <t>m2</t>
  </si>
  <si>
    <t>27535-1217</t>
  </si>
  <si>
    <t>45.25.32</t>
  </si>
  <si>
    <t>275351218</t>
  </si>
  <si>
    <t>Debnenie základových pätiek drevené tradičné, odstránenie</t>
  </si>
  <si>
    <t>27535-1218</t>
  </si>
  <si>
    <t>275361821</t>
  </si>
  <si>
    <t>Výstuž základových pätiek BSt 500 (10505)</t>
  </si>
  <si>
    <t>27536-1821</t>
  </si>
  <si>
    <t xml:space="preserve">2 - ZÁKLADY  spolu: </t>
  </si>
  <si>
    <t>3 - ZVISLÉ A KOMPLETNÉ KONŠTRUKCIE</t>
  </si>
  <si>
    <t>321</t>
  </si>
  <si>
    <t>327321117</t>
  </si>
  <si>
    <t>Konštrukcie oporných múrov zo železobetónu mrazuvzdorného C30/37 XF4</t>
  </si>
  <si>
    <t>32732-1117</t>
  </si>
  <si>
    <t>327351211</t>
  </si>
  <si>
    <t>Debnenie múrov a valov zhotovenie</t>
  </si>
  <si>
    <t>32735-1211</t>
  </si>
  <si>
    <t>327351219</t>
  </si>
  <si>
    <t>Debnenie múrov a valov, príplatok za zakrivenie, polomer do 20 m</t>
  </si>
  <si>
    <t>32735-1219</t>
  </si>
  <si>
    <t>327351221</t>
  </si>
  <si>
    <t>Debnenie múrov a valov odstránenie</t>
  </si>
  <si>
    <t>32735-1221</t>
  </si>
  <si>
    <t>327365113</t>
  </si>
  <si>
    <t>Výstuž konštrukcií oporných múrov BSt 500 (10505) do 32 mm</t>
  </si>
  <si>
    <t>32736-5113</t>
  </si>
  <si>
    <t xml:space="preserve">3 - ZVISLÉ A KOMPLETNÉ KONŠTRUKCIE  spolu: </t>
  </si>
  <si>
    <t>458591111</t>
  </si>
  <si>
    <t>45859-1111</t>
  </si>
  <si>
    <t>597961111</t>
  </si>
  <si>
    <t>59796-1111</t>
  </si>
  <si>
    <t>45.23.12</t>
  </si>
  <si>
    <t>9 - OSTATNÉ KONŠTRUKCIE A PRÁCE</t>
  </si>
  <si>
    <t>998012042</t>
  </si>
  <si>
    <t>Presun hmôt pre budovy výšky do 12 m</t>
  </si>
  <si>
    <t>99801-2042</t>
  </si>
  <si>
    <t>45.21.6*</t>
  </si>
  <si>
    <t xml:space="preserve">9 - OSTATNÉ KONŠTRUKCIE A PRÁCE  spolu: </t>
  </si>
  <si>
    <t xml:space="preserve">PRÁCE A DODÁVKY HSV  spolu: </t>
  </si>
  <si>
    <t>PRÁCE A DODÁVKY PSV</t>
  </si>
  <si>
    <t>711 - Izolácie proti vode a vlhkosti</t>
  </si>
  <si>
    <t>711</t>
  </si>
  <si>
    <t>711762302</t>
  </si>
  <si>
    <t>Zhotovenie dilatačných škár-uzáver pritavením fólie rš. 500 mm zvislá</t>
  </si>
  <si>
    <t>I</t>
  </si>
  <si>
    <t>71176-2302</t>
  </si>
  <si>
    <t>45.22.20</t>
  </si>
  <si>
    <t>IK</t>
  </si>
  <si>
    <t>2463F0921</t>
  </si>
  <si>
    <t>Pás tesniaci -  D240 dilatačný vnútorný bal. 25m</t>
  </si>
  <si>
    <t xml:space="preserve">  .  .  </t>
  </si>
  <si>
    <t>IZ</t>
  </si>
  <si>
    <t>2463F0928</t>
  </si>
  <si>
    <t>Pás tesniaci -  DA 240/2 dilatačný vonkajší bal.25m</t>
  </si>
  <si>
    <t>711762624</t>
  </si>
  <si>
    <t>Zhotovenie detailu škár gumeným klinom zvislá</t>
  </si>
  <si>
    <t>71176-2624</t>
  </si>
  <si>
    <t>998711202</t>
  </si>
  <si>
    <t>Presun hmôt pre izolácie proti vode v objektoch výšky do 12 m</t>
  </si>
  <si>
    <t>99871-1202</t>
  </si>
  <si>
    <t xml:space="preserve">711 - Izolácie proti vode a vlhkosti  spolu: </t>
  </si>
  <si>
    <t xml:space="preserve">PRÁCE A DODÁVKY PSV  spolu: </t>
  </si>
  <si>
    <t>Za rozpočet celkom</t>
  </si>
  <si>
    <t xml:space="preserve">Dodávateľ:  STAVPOČ s.r.o. </t>
  </si>
  <si>
    <t>162301111</t>
  </si>
  <si>
    <t>Vodor. premiestnenie výkop. horn. 1-4 do 500 mm</t>
  </si>
  <si>
    <t xml:space="preserve">Prehľad rozpočtových nákladov </t>
  </si>
</sst>
</file>

<file path=xl/styles.xml><?xml version="1.0" encoding="utf-8"?>
<styleSheet xmlns="http://schemas.openxmlformats.org/spreadsheetml/2006/main">
  <numFmts count="11">
    <numFmt numFmtId="164" formatCode="#,##0.0"/>
    <numFmt numFmtId="165" formatCode="#,##0.0000"/>
    <numFmt numFmtId="166" formatCode="_-* #,##0\ &quot;Sk&quot;_-;\-* #,##0\ &quot;Sk&quot;_-;_-* &quot;-&quot;\ &quot;Sk&quot;_-;_-@_-"/>
    <numFmt numFmtId="167" formatCode="#,##0.000"/>
    <numFmt numFmtId="168" formatCode="#,##0&quot; Sk&quot;;[Red]&quot;-&quot;#,##0&quot; Sk&quot;"/>
    <numFmt numFmtId="169" formatCode="_ * #,##0_ ;_ * \-#,##0_ ;_ * &quot;-&quot;_ ;_ @_ "/>
    <numFmt numFmtId="170" formatCode="_(&quot;$&quot;* #,##0_);_(&quot;$&quot;* \(#,##0\);_(&quot;$&quot;* &quot;-&quot;_);_(@_)"/>
    <numFmt numFmtId="171" formatCode="#,##0.00000"/>
    <numFmt numFmtId="172" formatCode="_(&quot;$&quot;* #,##0.00_);_(&quot;$&quot;* \(#,##0.00\);_(&quot;$&quot;* &quot;-&quot;??_);_(@_)"/>
    <numFmt numFmtId="173" formatCode="_ * #,##0.00_ ;_ * \-#,##0.00_ ;_ * &quot;-&quot;??_ ;_ @_ "/>
    <numFmt numFmtId="174" formatCode="0.000"/>
  </numFmts>
  <fonts count="30">
    <font>
      <sz val="10"/>
      <color rgb="FF000000"/>
      <name val="Arial"/>
      <family val="2"/>
      <charset val="238"/>
    </font>
    <font>
      <sz val="8"/>
      <color rgb="FF000000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8"/>
      <color rgb="FF000000"/>
      <name val="Arial Narrow"/>
      <family val="2"/>
      <charset val="238"/>
    </font>
    <font>
      <sz val="8"/>
      <color rgb="FFFFFFFF"/>
      <name val="Arial Narrow"/>
      <family val="2"/>
      <charset val="238"/>
    </font>
    <font>
      <b/>
      <sz val="8"/>
      <color rgb="FFFFFFFF"/>
      <name val="Arial Narrow"/>
      <family val="2"/>
      <charset val="238"/>
    </font>
    <font>
      <sz val="8"/>
      <color rgb="FF0000FF"/>
      <name val="Arial Narrow"/>
      <family val="2"/>
      <charset val="238"/>
    </font>
    <font>
      <sz val="7.5"/>
      <color rgb="FFFFFFFF"/>
      <name val="Arial Narrow"/>
      <family val="2"/>
      <charset val="238"/>
    </font>
    <font>
      <u/>
      <sz val="11"/>
      <color rgb="FF800080"/>
      <name val="Calibri"/>
      <family val="2"/>
      <charset val="238"/>
    </font>
    <font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Arial CE"/>
      <family val="2"/>
      <charset val="238"/>
    </font>
    <font>
      <sz val="11"/>
      <color rgb="FF9C0006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3"/>
      <color rgb="FF44546A"/>
      <name val="Calibri"/>
      <family val="2"/>
      <charset val="238"/>
    </font>
    <font>
      <b/>
      <sz val="15"/>
      <color rgb="FF44546A"/>
      <name val="Calibri"/>
      <family val="2"/>
      <charset val="238"/>
    </font>
    <font>
      <sz val="11"/>
      <color rgb="FFFA7D00"/>
      <name val="Calibri"/>
      <family val="2"/>
      <charset val="238"/>
    </font>
    <font>
      <sz val="11"/>
      <color rgb="FF9C6500"/>
      <name val="Calibri"/>
      <family val="2"/>
      <charset val="238"/>
    </font>
    <font>
      <b/>
      <sz val="18"/>
      <color rgb="FF44546A"/>
      <name val="Calibri"/>
      <family val="2"/>
      <charset val="238"/>
    </font>
    <font>
      <b/>
      <sz val="11"/>
      <color rgb="FF3F3F3F"/>
      <name val="Calibri"/>
      <family val="2"/>
      <charset val="238"/>
    </font>
    <font>
      <sz val="11"/>
      <color rgb="FF006100"/>
      <name val="Calibri"/>
      <family val="2"/>
      <charset val="238"/>
    </font>
    <font>
      <b/>
      <sz val="11"/>
      <color rgb="FF44546A"/>
      <name val="Calibri"/>
      <family val="2"/>
      <charset val="238"/>
    </font>
    <font>
      <b/>
      <sz val="7"/>
      <color rgb="FF000000"/>
      <name val="Letter Gothic CE"/>
      <charset val="238"/>
    </font>
    <font>
      <i/>
      <sz val="11"/>
      <color rgb="FF7F7F7F"/>
      <name val="Calibri"/>
      <family val="2"/>
      <charset val="238"/>
    </font>
    <font>
      <b/>
      <sz val="11"/>
      <color rgb="FFFA7D00"/>
      <name val="Calibri"/>
      <family val="2"/>
      <charset val="238"/>
    </font>
    <font>
      <sz val="11"/>
      <color rgb="FF3F3F76"/>
      <name val="Calibri"/>
      <family val="2"/>
      <charset val="238"/>
    </font>
    <font>
      <b/>
      <sz val="18"/>
      <color rgb="FF333399"/>
      <name val="Cambria"/>
      <family val="1"/>
      <charset val="238"/>
    </font>
  </fonts>
  <fills count="50">
    <fill>
      <patternFill patternType="none"/>
    </fill>
    <fill>
      <patternFill patternType="gray125"/>
    </fill>
    <fill>
      <patternFill patternType="solid">
        <fgColor rgb="FFB4C6E7"/>
        <bgColor rgb="FFFFFFFF"/>
      </patternFill>
    </fill>
    <fill>
      <patternFill patternType="solid">
        <fgColor rgb="FFA5A5A5"/>
        <bgColor rgb="FFFFFFFF"/>
      </patternFill>
    </fill>
    <fill>
      <patternFill patternType="none"/>
    </fill>
    <fill>
      <patternFill patternType="solid">
        <fgColor rgb="FFFFFFCC"/>
        <bgColor rgb="FFFFFFFF"/>
      </patternFill>
    </fill>
    <fill>
      <patternFill patternType="solid">
        <fgColor rgb="FFFFD964"/>
        <bgColor rgb="FFFFFFFF"/>
      </patternFill>
    </fill>
    <fill>
      <patternFill patternType="solid">
        <fgColor rgb="FFD9D9D9"/>
        <bgColor rgb="FFFFFFFF"/>
      </patternFill>
    </fill>
    <fill>
      <patternFill patternType="solid">
        <fgColor rgb="FFF8CAAB"/>
        <bgColor rgb="FFFFFFFF"/>
      </patternFill>
    </fill>
    <fill>
      <patternFill patternType="none"/>
    </fill>
    <fill>
      <patternFill patternType="none"/>
    </fill>
    <fill>
      <patternFill patternType="solid">
        <fgColor rgb="FFFFCC99"/>
        <bgColor rgb="FFFFFFFF"/>
      </patternFill>
    </fill>
    <fill>
      <patternFill patternType="solid">
        <fgColor rgb="FFC7C7C7"/>
        <bgColor rgb="FFFFFFFF"/>
      </patternFill>
    </fill>
    <fill>
      <patternFill patternType="solid">
        <fgColor rgb="FFC6EFCE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D9E1F2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C0"/>
        <bgColor rgb="FFFFFFFF"/>
      </patternFill>
    </fill>
    <fill>
      <patternFill patternType="none"/>
    </fill>
    <fill>
      <patternFill patternType="none"/>
    </fill>
    <fill>
      <patternFill patternType="solid">
        <fgColor rgb="FFA0E0E0"/>
        <bgColor rgb="FFFFFFFF"/>
      </patternFill>
    </fill>
    <fill>
      <patternFill patternType="solid">
        <fgColor rgb="FFFFC7CE"/>
        <bgColor rgb="FFFFFFFF"/>
      </patternFill>
    </fill>
    <fill>
      <patternFill patternType="solid">
        <fgColor rgb="FFFFEB9C"/>
        <bgColor rgb="FFFFFFFF"/>
      </patternFill>
    </fill>
    <fill>
      <patternFill patternType="solid">
        <fgColor rgb="FF4472C4"/>
        <bgColor rgb="FFFFFFFF"/>
      </patternFill>
    </fill>
    <fill>
      <patternFill patternType="solid">
        <fgColor rgb="FFDDEBF7"/>
        <bgColor rgb="FFFFFFFF"/>
      </patternFill>
    </fill>
    <fill>
      <patternFill patternType="solid">
        <fgColor rgb="FF8EA9DB"/>
        <bgColor rgb="FFFFFFFF"/>
      </patternFill>
    </fill>
    <fill>
      <patternFill patternType="solid">
        <fgColor rgb="FFED7D31"/>
        <bgColor rgb="FFFFFFFF"/>
      </patternFill>
    </fill>
    <fill>
      <patternFill patternType="solid">
        <fgColor rgb="FFFBE3D5"/>
        <bgColor rgb="FFFFFFFF"/>
      </patternFill>
    </fill>
    <fill>
      <patternFill patternType="solid">
        <fgColor rgb="FFE1EFD8"/>
        <bgColor rgb="FFFFFFFF"/>
      </patternFill>
    </fill>
    <fill>
      <patternFill patternType="solid">
        <fgColor rgb="FFF4AF82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EBEBEB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FFF2CA"/>
        <bgColor rgb="FFFFFFFF"/>
      </patternFill>
    </fill>
    <fill>
      <patternFill patternType="solid">
        <fgColor rgb="FFFFE697"/>
        <bgColor rgb="FFFFFFFF"/>
      </patternFill>
    </fill>
    <fill>
      <patternFill patternType="solid">
        <fgColor rgb="FF5B9BD5"/>
        <bgColor rgb="FFFFFFFF"/>
      </patternFill>
    </fill>
    <fill>
      <patternFill patternType="solid">
        <fgColor rgb="FFBDD7EE"/>
        <bgColor rgb="FFFFFFFF"/>
      </patternFill>
    </fill>
    <fill>
      <patternFill patternType="solid">
        <fgColor rgb="FFA6CAF0"/>
        <bgColor rgb="FFFFFFFF"/>
      </patternFill>
    </fill>
    <fill>
      <patternFill patternType="solid">
        <fgColor rgb="FF9BC2E6"/>
        <bgColor rgb="FFFFFFFF"/>
      </patternFill>
    </fill>
    <fill>
      <patternFill patternType="solid">
        <fgColor rgb="FF70AD47"/>
        <bgColor rgb="FFFFFFFF"/>
      </patternFill>
    </fill>
    <fill>
      <patternFill patternType="solid">
        <fgColor rgb="FFC5DFB3"/>
        <bgColor rgb="FFFFFFFF"/>
      </patternFill>
    </fill>
    <fill>
      <patternFill patternType="solid">
        <fgColor rgb="FFFF8080"/>
        <bgColor rgb="FFFFFFFF"/>
      </patternFill>
    </fill>
    <fill>
      <patternFill patternType="solid">
        <fgColor rgb="FFA8D08C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CC9CCC"/>
        <bgColor rgb="FFFFFFFF"/>
      </patternFill>
    </fill>
    <fill>
      <patternFill patternType="solid">
        <fgColor rgb="FF996666"/>
        <bgColor rgb="FFFFFFFF"/>
      </patternFill>
    </fill>
    <fill>
      <patternFill patternType="solid">
        <fgColor rgb="FF999933"/>
        <bgColor rgb="FFFFFFFF"/>
      </patternFill>
    </fill>
    <fill>
      <patternFill patternType="none"/>
    </fill>
    <fill>
      <patternFill patternType="none"/>
    </fill>
  </fills>
  <borders count="56">
    <border>
      <left/>
      <right/>
      <top/>
      <bottom/>
      <diagonal/>
    </border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rgb="FF4472C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9FB7E1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4472C4"/>
      </top>
      <bottom style="double">
        <color rgb="FF4472C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79">
    <xf numFmtId="0" fontId="0" fillId="0" borderId="0"/>
    <xf numFmtId="0" fontId="13" fillId="0" borderId="0"/>
    <xf numFmtId="0" fontId="9" fillId="2" borderId="1" applyNumberFormat="0" applyBorder="0" applyAlignment="0" applyProtection="0">
      <alignment vertical="center"/>
    </xf>
    <xf numFmtId="173" fontId="9" fillId="0" borderId="0" applyFont="0" applyFill="0" applyBorder="0" applyAlignment="0" applyProtection="0">
      <alignment vertical="center"/>
    </xf>
    <xf numFmtId="169" fontId="9" fillId="0" borderId="0" applyFont="0" applyFill="0" applyBorder="0" applyAlignment="0" applyProtection="0">
      <alignment vertical="center"/>
    </xf>
    <xf numFmtId="170" fontId="9" fillId="0" borderId="0" applyFont="0" applyFill="0" applyBorder="0" applyAlignment="0" applyProtection="0">
      <alignment vertical="center"/>
    </xf>
    <xf numFmtId="172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3" borderId="2" applyNumberFormat="0" applyAlignment="0" applyProtection="0">
      <alignment vertical="center"/>
    </xf>
    <xf numFmtId="0" fontId="17" fillId="4" borderId="3" applyNumberFormat="0" applyFill="0" applyAlignment="0" applyProtection="0">
      <alignment vertical="center"/>
    </xf>
    <xf numFmtId="0" fontId="9" fillId="5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6" borderId="5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7" borderId="6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8" borderId="7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4" borderId="3" applyNumberFormat="0" applyFill="0" applyAlignment="0" applyProtection="0">
      <alignment vertical="center"/>
    </xf>
    <xf numFmtId="0" fontId="24" fillId="9" borderId="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10" borderId="9" applyFont="0" applyFill="0" applyBorder="0">
      <alignment vertical="center"/>
    </xf>
    <xf numFmtId="0" fontId="28" fillId="11" borderId="10" applyNumberFormat="0" applyAlignment="0" applyProtection="0">
      <alignment vertical="center"/>
    </xf>
    <xf numFmtId="0" fontId="15" fillId="12" borderId="11" applyNumberFormat="0" applyBorder="0" applyAlignment="0" applyProtection="0">
      <alignment vertical="center"/>
    </xf>
    <xf numFmtId="0" fontId="23" fillId="13" borderId="12" applyNumberFormat="0" applyBorder="0" applyAlignment="0" applyProtection="0">
      <alignment vertical="center"/>
    </xf>
    <xf numFmtId="0" fontId="22" fillId="14" borderId="13" applyNumberFormat="0" applyAlignment="0" applyProtection="0">
      <alignment vertical="center"/>
    </xf>
    <xf numFmtId="0" fontId="9" fillId="15" borderId="14" applyNumberFormat="0" applyBorder="0" applyAlignment="0" applyProtection="0">
      <alignment vertical="center"/>
    </xf>
    <xf numFmtId="0" fontId="27" fillId="16" borderId="15" applyNumberFormat="0" applyAlignment="0" applyProtection="0">
      <alignment vertical="center"/>
    </xf>
    <xf numFmtId="0" fontId="9" fillId="17" borderId="16" applyNumberFormat="0" applyBorder="0" applyAlignment="0" applyProtection="0"/>
    <xf numFmtId="0" fontId="19" fillId="18" borderId="17" applyNumberFormat="0" applyFill="0" applyAlignment="0" applyProtection="0">
      <alignment vertical="center"/>
    </xf>
    <xf numFmtId="166" fontId="13" fillId="0" borderId="0" applyFont="0" applyFill="0" applyBorder="0" applyAlignment="0" applyProtection="0"/>
    <xf numFmtId="0" fontId="12" fillId="19" borderId="18" applyNumberFormat="0" applyFill="0" applyAlignment="0" applyProtection="0">
      <alignment vertical="center"/>
    </xf>
    <xf numFmtId="0" fontId="9" fillId="20" borderId="19" applyNumberFormat="0" applyBorder="0" applyAlignment="0" applyProtection="0"/>
    <xf numFmtId="0" fontId="14" fillId="21" borderId="20" applyNumberFormat="0" applyBorder="0" applyAlignment="0" applyProtection="0">
      <alignment vertical="center"/>
    </xf>
    <xf numFmtId="0" fontId="20" fillId="22" borderId="21" applyNumberFormat="0" applyBorder="0" applyAlignment="0" applyProtection="0">
      <alignment vertical="center"/>
    </xf>
    <xf numFmtId="0" fontId="9" fillId="20" borderId="19" applyNumberFormat="0" applyBorder="0" applyAlignment="0" applyProtection="0"/>
    <xf numFmtId="0" fontId="15" fillId="23" borderId="22" applyNumberFormat="0" applyBorder="0" applyAlignment="0" applyProtection="0">
      <alignment vertical="center"/>
    </xf>
    <xf numFmtId="0" fontId="9" fillId="24" borderId="23" applyNumberFormat="0" applyBorder="0" applyAlignment="0" applyProtection="0">
      <alignment vertical="center"/>
    </xf>
    <xf numFmtId="0" fontId="15" fillId="25" borderId="24" applyNumberFormat="0" applyBorder="0" applyAlignment="0" applyProtection="0">
      <alignment vertical="center"/>
    </xf>
    <xf numFmtId="0" fontId="15" fillId="26" borderId="25" applyNumberFormat="0" applyBorder="0" applyAlignment="0" applyProtection="0">
      <alignment vertical="center"/>
    </xf>
    <xf numFmtId="0" fontId="9" fillId="27" borderId="26" applyNumberFormat="0" applyBorder="0" applyAlignment="0" applyProtection="0">
      <alignment vertical="center"/>
    </xf>
    <xf numFmtId="0" fontId="9" fillId="28" borderId="27" applyNumberFormat="0" applyBorder="0" applyAlignment="0" applyProtection="0">
      <alignment vertical="center"/>
    </xf>
    <xf numFmtId="0" fontId="15" fillId="29" borderId="28" applyNumberFormat="0" applyBorder="0" applyAlignment="0" applyProtection="0">
      <alignment vertical="center"/>
    </xf>
    <xf numFmtId="0" fontId="15" fillId="30" borderId="29" applyNumberFormat="0" applyBorder="0" applyAlignment="0" applyProtection="0">
      <alignment vertical="center"/>
    </xf>
    <xf numFmtId="0" fontId="9" fillId="31" borderId="30" applyNumberFormat="0" applyBorder="0" applyAlignment="0" applyProtection="0">
      <alignment vertical="center"/>
    </xf>
    <xf numFmtId="0" fontId="15" fillId="32" borderId="31" applyNumberFormat="0" applyBorder="0" applyAlignment="0" applyProtection="0">
      <alignment vertical="center"/>
    </xf>
    <xf numFmtId="168" fontId="25" fillId="10" borderId="9"/>
    <xf numFmtId="0" fontId="9" fillId="33" borderId="32" applyNumberFormat="0" applyBorder="0" applyAlignment="0" applyProtection="0">
      <alignment vertical="center"/>
    </xf>
    <xf numFmtId="0" fontId="9" fillId="34" borderId="33" applyNumberFormat="0" applyBorder="0" applyAlignment="0" applyProtection="0">
      <alignment vertical="center"/>
    </xf>
    <xf numFmtId="0" fontId="15" fillId="35" borderId="34" applyNumberFormat="0" applyBorder="0" applyAlignment="0" applyProtection="0">
      <alignment vertical="center"/>
    </xf>
    <xf numFmtId="0" fontId="9" fillId="36" borderId="35" applyNumberFormat="0" applyBorder="0" applyAlignment="0" applyProtection="0">
      <alignment vertical="center"/>
    </xf>
    <xf numFmtId="0" fontId="9" fillId="37" borderId="36" applyNumberFormat="0" applyBorder="0" applyAlignment="0" applyProtection="0"/>
    <xf numFmtId="0" fontId="15" fillId="38" borderId="37" applyNumberFormat="0" applyBorder="0" applyAlignment="0" applyProtection="0">
      <alignment vertical="center"/>
    </xf>
    <xf numFmtId="0" fontId="15" fillId="39" borderId="38" applyNumberFormat="0" applyBorder="0" applyAlignment="0" applyProtection="0">
      <alignment vertical="center"/>
    </xf>
    <xf numFmtId="0" fontId="9" fillId="40" borderId="39" applyNumberFormat="0" applyBorder="0" applyAlignment="0" applyProtection="0">
      <alignment vertical="center"/>
    </xf>
    <xf numFmtId="0" fontId="9" fillId="41" borderId="40" applyNumberFormat="0" applyBorder="0" applyAlignment="0" applyProtection="0"/>
    <xf numFmtId="0" fontId="25" fillId="10" borderId="9" applyFont="0" applyFill="0"/>
    <xf numFmtId="0" fontId="15" fillId="42" borderId="41" applyNumberFormat="0" applyBorder="0" applyAlignment="0" applyProtection="0">
      <alignment vertical="center"/>
    </xf>
    <xf numFmtId="0" fontId="25" fillId="10" borderId="9">
      <alignment vertical="center"/>
    </xf>
    <xf numFmtId="0" fontId="9" fillId="43" borderId="42" applyNumberFormat="0" applyBorder="0" applyAlignment="0" applyProtection="0"/>
    <xf numFmtId="0" fontId="9" fillId="20" borderId="19" applyNumberFormat="0" applyBorder="0" applyAlignment="0" applyProtection="0"/>
    <xf numFmtId="0" fontId="9" fillId="17" borderId="16" applyNumberFormat="0" applyBorder="0" applyAlignment="0" applyProtection="0"/>
    <xf numFmtId="0" fontId="9" fillId="41" borderId="40" applyNumberFormat="0" applyBorder="0" applyAlignment="0" applyProtection="0"/>
    <xf numFmtId="0" fontId="9" fillId="44" borderId="43" applyNumberFormat="0" applyBorder="0" applyAlignment="0" applyProtection="0"/>
    <xf numFmtId="0" fontId="9" fillId="45" borderId="44" applyNumberFormat="0" applyBorder="0" applyAlignment="0" applyProtection="0"/>
    <xf numFmtId="0" fontId="9" fillId="17" borderId="16" applyNumberFormat="0" applyBorder="0" applyAlignment="0" applyProtection="0"/>
    <xf numFmtId="0" fontId="15" fillId="20" borderId="19" applyNumberFormat="0" applyBorder="0" applyAlignment="0" applyProtection="0"/>
    <xf numFmtId="0" fontId="15" fillId="46" borderId="45" applyNumberFormat="0" applyBorder="0" applyAlignment="0" applyProtection="0"/>
    <xf numFmtId="0" fontId="15" fillId="47" borderId="46" applyNumberFormat="0" applyBorder="0" applyAlignment="0" applyProtection="0"/>
    <xf numFmtId="0" fontId="15" fillId="45" borderId="44" applyNumberFormat="0" applyBorder="0" applyAlignment="0" applyProtection="0"/>
    <xf numFmtId="0" fontId="15" fillId="20" borderId="19" applyNumberFormat="0" applyBorder="0" applyAlignment="0" applyProtection="0"/>
    <xf numFmtId="0" fontId="15" fillId="41" borderId="40" applyNumberFormat="0" applyBorder="0" applyAlignment="0" applyProtection="0"/>
    <xf numFmtId="0" fontId="12" fillId="48" borderId="47" applyNumberFormat="0" applyFill="0" applyAlignment="0" applyProtection="0"/>
    <xf numFmtId="0" fontId="13" fillId="0" borderId="0"/>
    <xf numFmtId="0" fontId="29" fillId="0" borderId="0" applyNumberFormat="0" applyFill="0" applyBorder="0" applyAlignment="0" applyProtection="0"/>
    <xf numFmtId="0" fontId="25" fillId="49" borderId="48" applyBorder="0">
      <alignment vertical="center"/>
    </xf>
    <xf numFmtId="0" fontId="11" fillId="0" borderId="0" applyNumberFormat="0" applyFill="0" applyBorder="0" applyAlignment="0" applyProtection="0"/>
    <xf numFmtId="0" fontId="25" fillId="49" borderId="48">
      <alignment vertical="center"/>
    </xf>
  </cellStyleXfs>
  <cellXfs count="59">
    <xf numFmtId="0" fontId="0" fillId="0" borderId="0" xfId="0"/>
    <xf numFmtId="0" fontId="4" fillId="0" borderId="0" xfId="1" applyFont="1"/>
    <xf numFmtId="0" fontId="5" fillId="0" borderId="0" xfId="1" applyFont="1"/>
    <xf numFmtId="49" fontId="5" fillId="0" borderId="0" xfId="1" applyNumberFormat="1" applyFont="1"/>
    <xf numFmtId="0" fontId="1" fillId="0" borderId="0" xfId="0" applyFont="1"/>
    <xf numFmtId="4" fontId="1" fillId="0" borderId="0" xfId="0" applyNumberFormat="1" applyFont="1"/>
    <xf numFmtId="171" fontId="1" fillId="0" borderId="0" xfId="0" applyNumberFormat="1" applyFont="1"/>
    <xf numFmtId="167" fontId="1" fillId="0" borderId="0" xfId="0" applyNumberFormat="1" applyFont="1"/>
    <xf numFmtId="0" fontId="3" fillId="0" borderId="0" xfId="0" applyFont="1"/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0" xfId="0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left" vertical="top" wrapText="1"/>
    </xf>
    <xf numFmtId="167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" fontId="1" fillId="0" borderId="0" xfId="0" applyNumberFormat="1" applyFont="1" applyAlignment="1">
      <alignment vertical="top"/>
    </xf>
    <xf numFmtId="171" fontId="1" fillId="0" borderId="0" xfId="0" applyNumberFormat="1" applyFont="1" applyAlignment="1">
      <alignment vertical="top"/>
    </xf>
    <xf numFmtId="0" fontId="1" fillId="0" borderId="0" xfId="0" applyFont="1" applyAlignment="1">
      <alignment horizontal="center" vertical="top"/>
    </xf>
    <xf numFmtId="174" fontId="1" fillId="0" borderId="0" xfId="0" applyNumberFormat="1" applyFont="1" applyAlignment="1">
      <alignment vertical="top"/>
    </xf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49" fontId="1" fillId="0" borderId="0" xfId="0" applyNumberFormat="1" applyFont="1"/>
    <xf numFmtId="0" fontId="1" fillId="0" borderId="50" xfId="0" applyFont="1" applyBorder="1" applyAlignment="1">
      <alignment horizontal="center" vertical="center"/>
    </xf>
    <xf numFmtId="0" fontId="1" fillId="0" borderId="53" xfId="0" applyFont="1" applyBorder="1" applyAlignment="1">
      <alignment horizontal="centerContinuous"/>
    </xf>
    <xf numFmtId="0" fontId="1" fillId="0" borderId="54" xfId="0" applyFont="1" applyBorder="1" applyAlignment="1">
      <alignment horizontal="centerContinuous"/>
    </xf>
    <xf numFmtId="0" fontId="1" fillId="0" borderId="55" xfId="0" applyFont="1" applyBorder="1" applyAlignment="1">
      <alignment horizontal="centerContinuous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6" fillId="0" borderId="51" xfId="0" applyFont="1" applyBorder="1" applyAlignment="1" applyProtection="1">
      <alignment horizontal="center"/>
      <protection locked="0"/>
    </xf>
    <xf numFmtId="0" fontId="6" fillId="0" borderId="49" xfId="0" applyFont="1" applyBorder="1" applyAlignment="1" applyProtection="1">
      <alignment horizontal="center"/>
      <protection locked="0"/>
    </xf>
    <xf numFmtId="0" fontId="1" fillId="0" borderId="49" xfId="0" applyFont="1" applyBorder="1" applyAlignment="1" applyProtection="1">
      <alignment horizontal="center"/>
      <protection locked="0"/>
    </xf>
    <xf numFmtId="0" fontId="1" fillId="0" borderId="50" xfId="0" applyFont="1" applyBorder="1" applyAlignment="1">
      <alignment horizontal="center"/>
    </xf>
    <xf numFmtId="0" fontId="6" fillId="0" borderId="52" xfId="0" applyFont="1" applyBorder="1" applyAlignment="1" applyProtection="1">
      <alignment horizontal="center"/>
      <protection locked="0"/>
    </xf>
    <xf numFmtId="0" fontId="6" fillId="0" borderId="50" xfId="0" applyFont="1" applyBorder="1" applyAlignment="1" applyProtection="1">
      <alignment horizontal="center"/>
      <protection locked="0"/>
    </xf>
    <xf numFmtId="0" fontId="1" fillId="0" borderId="50" xfId="0" applyFont="1" applyBorder="1" applyAlignment="1" applyProtection="1">
      <alignment horizontal="center"/>
      <protection locked="0"/>
    </xf>
    <xf numFmtId="167" fontId="1" fillId="0" borderId="50" xfId="0" applyNumberFormat="1" applyFont="1" applyBorder="1"/>
    <xf numFmtId="0" fontId="1" fillId="0" borderId="50" xfId="0" applyFont="1" applyBorder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164" fontId="7" fillId="0" borderId="0" xfId="0" applyNumberFormat="1" applyFont="1" applyAlignment="1">
      <alignment horizontal="right" wrapText="1"/>
    </xf>
    <xf numFmtId="4" fontId="7" fillId="0" borderId="0" xfId="0" applyNumberFormat="1" applyFont="1" applyAlignment="1">
      <alignment horizontal="right" wrapText="1"/>
    </xf>
    <xf numFmtId="167" fontId="7" fillId="0" borderId="0" xfId="0" applyNumberFormat="1" applyFont="1" applyAlignment="1">
      <alignment horizontal="right" wrapText="1"/>
    </xf>
    <xf numFmtId="165" fontId="7" fillId="0" borderId="0" xfId="0" applyNumberFormat="1" applyFont="1" applyAlignment="1">
      <alignment horizontal="right" wrapText="1"/>
    </xf>
    <xf numFmtId="49" fontId="1" fillId="0" borderId="49" xfId="0" applyNumberFormat="1" applyFont="1" applyBorder="1" applyAlignment="1">
      <alignment horizontal="left"/>
    </xf>
    <xf numFmtId="0" fontId="1" fillId="0" borderId="49" xfId="0" applyFont="1" applyBorder="1" applyAlignment="1">
      <alignment horizontal="right"/>
    </xf>
    <xf numFmtId="49" fontId="1" fillId="0" borderId="50" xfId="0" applyNumberFormat="1" applyFont="1" applyBorder="1" applyAlignment="1">
      <alignment horizontal="left"/>
    </xf>
    <xf numFmtId="0" fontId="1" fillId="0" borderId="50" xfId="0" applyFont="1" applyBorder="1" applyAlignment="1">
      <alignment horizontal="right"/>
    </xf>
    <xf numFmtId="49" fontId="3" fillId="0" borderId="0" xfId="0" applyNumberFormat="1" applyFont="1" applyAlignment="1">
      <alignment vertical="top"/>
    </xf>
    <xf numFmtId="49" fontId="4" fillId="0" borderId="0" xfId="1" applyNumberFormat="1" applyFont="1"/>
    <xf numFmtId="49" fontId="1" fillId="0" borderId="0" xfId="0" applyNumberFormat="1" applyFont="1" applyAlignment="1">
      <alignment horizontal="right" vertical="top" wrapText="1"/>
    </xf>
    <xf numFmtId="4" fontId="3" fillId="0" borderId="0" xfId="0" applyNumberFormat="1" applyFont="1" applyAlignment="1">
      <alignment vertical="top"/>
    </xf>
    <xf numFmtId="171" fontId="3" fillId="0" borderId="0" xfId="0" applyNumberFormat="1" applyFont="1" applyAlignment="1">
      <alignment vertical="top"/>
    </xf>
    <xf numFmtId="167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center"/>
    </xf>
  </cellXfs>
  <cellStyles count="79">
    <cellStyle name="1 000 Sk" xfId="59"/>
    <cellStyle name="1 000,-  Sk" xfId="22"/>
    <cellStyle name="1 000,- Kč" xfId="47"/>
    <cellStyle name="1 000,- Sk" xfId="57"/>
    <cellStyle name="1000 Sk_fakturuj99" xfId="31"/>
    <cellStyle name="20 % – Zvýraznění1" xfId="52"/>
    <cellStyle name="20 % – Zvýraznění2" xfId="56"/>
    <cellStyle name="20 % – Zvýraznění3" xfId="29"/>
    <cellStyle name="20 % – Zvýraznění4" xfId="60"/>
    <cellStyle name="20 % – Zvýraznění5" xfId="61"/>
    <cellStyle name="20 % – Zvýraznění6" xfId="62"/>
    <cellStyle name="20 % - zvýraznenie1" xfId="27" builtinId="30" customBuiltin="1"/>
    <cellStyle name="20 % - zvýraznenie2" xfId="41" builtinId="34" customBuiltin="1"/>
    <cellStyle name="20 % - zvýraznenie3" xfId="45" builtinId="38" customBuiltin="1"/>
    <cellStyle name="20 % - zvýraznenie4" xfId="48" builtinId="42" customBuiltin="1"/>
    <cellStyle name="20 % - zvýraznenie5" xfId="38" builtinId="46" customBuiltin="1"/>
    <cellStyle name="20 % - zvýraznenie6" xfId="42" builtinId="50" customBuiltin="1"/>
    <cellStyle name="40 % – Zvýraznění1" xfId="33"/>
    <cellStyle name="40 % – Zvýraznění2" xfId="63"/>
    <cellStyle name="40 % – Zvýraznění3" xfId="64"/>
    <cellStyle name="40 % – Zvýraznění4" xfId="65"/>
    <cellStyle name="40 % – Zvýraznění5" xfId="36"/>
    <cellStyle name="40 % – Zvýraznění6" xfId="66"/>
    <cellStyle name="40 % - zvýraznenie1" xfId="2" builtinId="31" customBuiltin="1"/>
    <cellStyle name="40 % - zvýraznenie2" xfId="16" builtinId="35" customBuiltin="1"/>
    <cellStyle name="40 % - zvýraznenie3" xfId="14" builtinId="39" customBuiltin="1"/>
    <cellStyle name="40 % - zvýraznenie4" xfId="49" builtinId="43" customBuiltin="1"/>
    <cellStyle name="40 % - zvýraznenie5" xfId="51" builtinId="47" customBuiltin="1"/>
    <cellStyle name="40 % - zvýraznenie6" xfId="55" builtinId="51" customBuiltin="1"/>
    <cellStyle name="60 % – Zvýraznění1" xfId="67"/>
    <cellStyle name="60 % – Zvýraznění2" xfId="68"/>
    <cellStyle name="60 % – Zvýraznění3" xfId="69"/>
    <cellStyle name="60 % – Zvýraznění4" xfId="70"/>
    <cellStyle name="60 % – Zvýraznění5" xfId="71"/>
    <cellStyle name="60 % – Zvýraznění6" xfId="72"/>
    <cellStyle name="60 % - zvýraznenie1" xfId="39" builtinId="32" customBuiltin="1"/>
    <cellStyle name="60 % - zvýraznenie2" xfId="43" builtinId="36" customBuiltin="1"/>
    <cellStyle name="60 % - zvýraznenie3" xfId="24" builtinId="40" customBuiltin="1"/>
    <cellStyle name="60 % - zvýraznenie4" xfId="12" builtinId="44" customBuiltin="1"/>
    <cellStyle name="60 % - zvýraznenie5" xfId="53" builtinId="48" customBuiltin="1"/>
    <cellStyle name="60 % - zvýraznenie6" xfId="58" builtinId="52" customBuiltin="1"/>
    <cellStyle name="Celkem" xfId="73"/>
    <cellStyle name="čiarky" xfId="3" builtinId="3" customBuiltin="1"/>
    <cellStyle name="čiarky [0]" xfId="4" builtinId="6" customBuiltin="1"/>
    <cellStyle name="data" xfId="74"/>
    <cellStyle name="Dobrá" xfId="25" builtinId="26" customBuiltin="1"/>
    <cellStyle name="Hypertextové prepojenie" xfId="11" builtinId="8" customBuiltin="1"/>
    <cellStyle name="Kontrolná bunka" xfId="8" builtinId="23" customBuiltin="1"/>
    <cellStyle name="meny" xfId="6" builtinId="4" customBuiltin="1"/>
    <cellStyle name="meny [0]" xfId="5" builtinId="7" customBuiltin="1"/>
    <cellStyle name="Nadpis 1" xfId="19" builtinId="16" customBuiltin="1"/>
    <cellStyle name="Nadpis 2" xfId="9" builtinId="17" customBuiltin="1"/>
    <cellStyle name="Nadpis 3" xfId="20" builtinId="18" customBuiltin="1"/>
    <cellStyle name="Nadpis 4" xfId="21" builtinId="19" customBuiltin="1"/>
    <cellStyle name="Název" xfId="75"/>
    <cellStyle name="Neutrálna" xfId="35" builtinId="28" customBuiltin="1"/>
    <cellStyle name="normálne" xfId="0" builtinId="0" customBuiltin="1"/>
    <cellStyle name="normálne_KLs" xfId="1"/>
    <cellStyle name="percentá" xfId="7" builtinId="5" customBuiltin="1"/>
    <cellStyle name="Použité hypertextové prepojenie" xfId="13" builtinId="9" customBuiltin="1"/>
    <cellStyle name="Poznámka" xfId="10" builtinId="10" customBuiltin="1"/>
    <cellStyle name="Prepojená bunka" xfId="30" builtinId="24" customBuiltin="1"/>
    <cellStyle name="Spolu" xfId="32" builtinId="25" customBuiltin="1"/>
    <cellStyle name="TEXT" xfId="76"/>
    <cellStyle name="Text upozornění" xfId="77"/>
    <cellStyle name="Text upozornenia" xfId="15" builtinId="11" customBuiltin="1"/>
    <cellStyle name="TEXT1" xfId="78"/>
    <cellStyle name="Titul" xfId="17" builtinId="15" customBuiltin="1"/>
    <cellStyle name="Vstup" xfId="23" builtinId="20" customBuiltin="1"/>
    <cellStyle name="Výpočet" xfId="28" builtinId="22" customBuiltin="1"/>
    <cellStyle name="Výstup" xfId="26" builtinId="21" customBuiltin="1"/>
    <cellStyle name="Vysvetľujúci text" xfId="18" builtinId="53" customBuiltin="1"/>
    <cellStyle name="Zlá" xfId="34" builtinId="27" customBuiltin="1"/>
    <cellStyle name="Zvýraznenie1" xfId="37" builtinId="29" customBuiltin="1"/>
    <cellStyle name="Zvýraznenie2" xfId="40" builtinId="33" customBuiltin="1"/>
    <cellStyle name="Zvýraznenie3" xfId="44" builtinId="37" customBuiltin="1"/>
    <cellStyle name="Zvýraznenie4" xfId="46" builtinId="41" customBuiltin="1"/>
    <cellStyle name="Zvýraznenie5" xfId="50" builtinId="45" customBuiltin="1"/>
    <cellStyle name="Zvýraznenie6" xfId="54" builtinId="49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06755905" count="1">
        <pm:charStyle name="Normal" fontId="0" Id="1"/>
      </pm:charStyles>
      <pm:colors xmlns:pm="smNativeData" id="1606755905" count="53">
        <pm:color name="Color 24" rgb="800080"/>
        <pm:color name="Color 25" rgb="9C0006"/>
        <pm:color name="Color 26" rgb="44546A"/>
        <pm:color name="Color 27" rgb="FA7D00"/>
        <pm:color name="Color 28" rgb="9C6500"/>
        <pm:color name="Color 29" rgb="3F3F3F"/>
        <pm:color name="Color 30" rgb="006100"/>
        <pm:color name="Color 31" rgb="3F3F76"/>
        <pm:color name="Indigo Blue" rgb="333399"/>
        <pm:color name="Light Green" rgb="CCFFCC"/>
        <pm:color name="Color 34" rgb="FFFFCC"/>
        <pm:color name="Coral" rgb="FF8080"/>
        <pm:color name="Color 36" rgb="FFC7CE"/>
        <pm:color name="Color 37" rgb="A5A5A5"/>
        <pm:color name="Color 38" rgb="FBE3D5"/>
        <pm:color name="Color 39" rgb="FFD964"/>
        <pm:color name="Color 40" rgb="E1EFD8"/>
        <pm:color name="Color 41" rgb="B4C6E7"/>
        <pm:color name="Color 42" rgb="ED7D31"/>
        <pm:color name="Color 43" rgb="C7C7C7"/>
        <pm:color name="Color 44" rgb="5B9BD5"/>
        <pm:color name="Color 45" rgb="DDEBF7"/>
        <pm:color name="Color 46" rgb="D9D9D9"/>
        <pm:color name="Color 47" rgb="FFEB9C"/>
        <pm:color name="Color 48" rgb="BDD7EE"/>
        <pm:color name="Color 49" rgb="F2F2F2"/>
        <pm:color name="Color 50" rgb="FFE697"/>
        <pm:color name="Color 51" rgb="F8CAAB"/>
        <pm:color name="Color 52" rgb="C6EFCE"/>
        <pm:color name="Color 53" rgb="C5DFB3"/>
        <pm:color name="Color 54" rgb="4472C4"/>
        <pm:color name="Color 55" rgb="F4AF82"/>
        <pm:color name="Color 56" rgb="A8D08C"/>
        <pm:color name="Color 57" rgb="D9E1F2"/>
        <pm:color name="Color 58" rgb="FFC000"/>
        <pm:color name="Color 59" rgb="FFF2CA"/>
        <pm:color name="Color 60" rgb="FFCC99"/>
        <pm:color name="Color 61" rgb="EBEBEB"/>
        <pm:color name="Color 62" rgb="FFFFC0"/>
        <pm:color name="Color 63" rgb="70AD47"/>
        <pm:color name="Color 64" rgb="9BC2E6"/>
        <pm:color name="Color 65" rgb="8EA9DB"/>
        <pm:color name="Color 66" rgb="A0E0E0"/>
        <pm:color name="Color 67" rgb="A6CAF0"/>
        <pm:color name="Light Yellow" rgb="FFFF99"/>
        <pm:color name="Color 69" rgb="CC9CCC"/>
        <pm:color name="Color 70" rgb="996666"/>
        <pm:color name="Color 71" rgb="999933"/>
        <pm:color name="Color 72" rgb="969696"/>
        <pm:color name="Color 73" rgb="B2B2B2"/>
        <pm:color name="Color 74" rgb="3333CC"/>
        <pm:color name="Color 75" rgb="FF8001"/>
        <pm:color name="Color 76" rgb="9FB7E1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Arial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2"/>
  <sheetViews>
    <sheetView showGridLines="0" tabSelected="1" zoomScale="130" zoomScaleNormal="130" workbookViewId="0">
      <pane xSplit="4" ySplit="10" topLeftCell="E59" activePane="bottomRight" state="frozen"/>
      <selection pane="topRight"/>
      <selection pane="bottomLeft"/>
      <selection pane="bottomRight" activeCell="D68" sqref="D68"/>
    </sheetView>
  </sheetViews>
  <sheetFormatPr defaultColWidth="9.140625" defaultRowHeight="12.75"/>
  <cols>
    <col min="1" max="1" width="6.7109375" style="11" customWidth="1"/>
    <col min="2" max="2" width="3.7109375" style="12" customWidth="1"/>
    <col min="3" max="3" width="13" style="13" customWidth="1"/>
    <col min="4" max="4" width="35.7109375" style="14" customWidth="1"/>
    <col min="5" max="5" width="10.7109375" style="15" customWidth="1"/>
    <col min="6" max="6" width="5.28515625" style="16" customWidth="1"/>
    <col min="7" max="7" width="8.7109375" style="17" customWidth="1"/>
    <col min="8" max="9" width="9.7109375" style="17" hidden="1" customWidth="1"/>
    <col min="10" max="10" width="9.7109375" style="17" customWidth="1"/>
    <col min="11" max="11" width="7.42578125" style="18" hidden="1" customWidth="1"/>
    <col min="12" max="12" width="8.28515625" style="18" hidden="1" customWidth="1"/>
    <col min="13" max="13" width="9.140625" style="15" hidden="1"/>
    <col min="14" max="14" width="7" style="15" hidden="1" customWidth="1"/>
    <col min="15" max="15" width="3.5703125" style="16" customWidth="1"/>
    <col min="16" max="16" width="12.7109375" style="16" hidden="1" customWidth="1"/>
    <col min="17" max="19" width="13.28515625" style="15" hidden="1" customWidth="1"/>
    <col min="20" max="20" width="10.5703125" style="19" hidden="1" customWidth="1"/>
    <col min="21" max="21" width="10.28515625" style="19" hidden="1" customWidth="1"/>
    <col min="22" max="22" width="5.7109375" style="19" hidden="1" customWidth="1"/>
    <col min="23" max="23" width="9.140625" style="20" hidden="1"/>
    <col min="24" max="25" width="5.7109375" style="16" hidden="1" customWidth="1"/>
    <col min="26" max="26" width="7.5703125" style="16" hidden="1" customWidth="1"/>
    <col min="27" max="27" width="24.85546875" style="16" hidden="1" customWidth="1"/>
    <col min="28" max="28" width="4.28515625" style="16" hidden="1" customWidth="1"/>
    <col min="29" max="29" width="8.28515625" style="16" hidden="1" customWidth="1"/>
    <col min="30" max="30" width="8.7109375" style="16" hidden="1" customWidth="1"/>
    <col min="31" max="34" width="9.140625" style="16" hidden="1"/>
    <col min="35" max="35" width="9.140625" style="4"/>
    <col min="36" max="37" width="0" style="4" hidden="1" customWidth="1"/>
    <col min="38" max="16384" width="9.140625" style="4"/>
  </cols>
  <sheetData>
    <row r="1" spans="1:37" ht="24">
      <c r="A1" s="8" t="s">
        <v>64</v>
      </c>
      <c r="B1" s="4"/>
      <c r="C1" s="4"/>
      <c r="D1" s="4"/>
      <c r="E1" s="8"/>
      <c r="F1" s="4"/>
      <c r="G1" s="5"/>
      <c r="H1" s="4"/>
      <c r="I1" s="4"/>
      <c r="J1" s="5"/>
      <c r="K1" s="6"/>
      <c r="L1" s="4"/>
      <c r="M1" s="4"/>
      <c r="N1" s="4"/>
      <c r="O1" s="4"/>
      <c r="P1" s="4"/>
      <c r="Q1" s="7"/>
      <c r="R1" s="7"/>
      <c r="S1" s="7"/>
      <c r="T1" s="4"/>
      <c r="U1" s="4"/>
      <c r="V1" s="4"/>
      <c r="W1" s="4"/>
      <c r="X1" s="4"/>
      <c r="Y1" s="4"/>
      <c r="Z1" s="1" t="s">
        <v>1</v>
      </c>
      <c r="AA1" s="52" t="s">
        <v>2</v>
      </c>
      <c r="AB1" s="1" t="s">
        <v>3</v>
      </c>
      <c r="AC1" s="1" t="s">
        <v>4</v>
      </c>
      <c r="AD1" s="1" t="s">
        <v>5</v>
      </c>
      <c r="AE1" s="41" t="s">
        <v>6</v>
      </c>
      <c r="AF1" s="42" t="s">
        <v>7</v>
      </c>
      <c r="AG1" s="4"/>
      <c r="AH1" s="4"/>
    </row>
    <row r="2" spans="1:37">
      <c r="A2" s="8" t="s">
        <v>65</v>
      </c>
      <c r="B2" s="4"/>
      <c r="C2" s="4"/>
      <c r="D2" s="4"/>
      <c r="E2" s="8"/>
      <c r="F2" s="4"/>
      <c r="G2" s="5"/>
      <c r="H2" s="21"/>
      <c r="I2" s="4"/>
      <c r="J2" s="5"/>
      <c r="K2" s="6"/>
      <c r="L2" s="4"/>
      <c r="M2" s="4"/>
      <c r="N2" s="4"/>
      <c r="O2" s="4"/>
      <c r="P2" s="4"/>
      <c r="Q2" s="7"/>
      <c r="R2" s="7"/>
      <c r="S2" s="7"/>
      <c r="T2" s="4"/>
      <c r="U2" s="4"/>
      <c r="V2" s="4"/>
      <c r="W2" s="4"/>
      <c r="X2" s="4"/>
      <c r="Y2" s="4"/>
      <c r="Z2" s="1" t="s">
        <v>8</v>
      </c>
      <c r="AA2" s="2" t="s">
        <v>9</v>
      </c>
      <c r="AB2" s="2" t="s">
        <v>10</v>
      </c>
      <c r="AC2" s="2"/>
      <c r="AD2" s="3"/>
      <c r="AE2" s="41">
        <v>1</v>
      </c>
      <c r="AF2" s="43">
        <v>123.5</v>
      </c>
      <c r="AG2" s="4"/>
      <c r="AH2" s="4"/>
    </row>
    <row r="3" spans="1:37">
      <c r="A3" s="8" t="s">
        <v>206</v>
      </c>
      <c r="B3" s="4"/>
      <c r="C3" s="4"/>
      <c r="D3" s="4"/>
      <c r="E3" s="8"/>
      <c r="F3" s="4"/>
      <c r="G3" s="5"/>
      <c r="H3" s="4"/>
      <c r="I3" s="4"/>
      <c r="J3" s="5"/>
      <c r="K3" s="6"/>
      <c r="L3" s="4"/>
      <c r="M3" s="4"/>
      <c r="N3" s="4"/>
      <c r="O3" s="4"/>
      <c r="P3" s="4"/>
      <c r="Q3" s="7"/>
      <c r="R3" s="7"/>
      <c r="S3" s="7"/>
      <c r="T3" s="4"/>
      <c r="U3" s="4"/>
      <c r="V3" s="4"/>
      <c r="W3" s="4"/>
      <c r="X3" s="4"/>
      <c r="Y3" s="4"/>
      <c r="Z3" s="1" t="s">
        <v>11</v>
      </c>
      <c r="AA3" s="2" t="s">
        <v>12</v>
      </c>
      <c r="AB3" s="2" t="s">
        <v>10</v>
      </c>
      <c r="AC3" s="2" t="s">
        <v>13</v>
      </c>
      <c r="AD3" s="3" t="s">
        <v>14</v>
      </c>
      <c r="AE3" s="41">
        <v>2</v>
      </c>
      <c r="AF3" s="44">
        <v>123.46</v>
      </c>
      <c r="AG3" s="4"/>
      <c r="AH3" s="4"/>
    </row>
    <row r="4" spans="1:37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7"/>
      <c r="R4" s="7"/>
      <c r="S4" s="7"/>
      <c r="T4" s="4"/>
      <c r="U4" s="4"/>
      <c r="V4" s="4"/>
      <c r="W4" s="4"/>
      <c r="X4" s="4"/>
      <c r="Y4" s="4"/>
      <c r="Z4" s="1" t="s">
        <v>15</v>
      </c>
      <c r="AA4" s="2" t="s">
        <v>16</v>
      </c>
      <c r="AB4" s="2" t="s">
        <v>10</v>
      </c>
      <c r="AC4" s="2"/>
      <c r="AD4" s="3"/>
      <c r="AE4" s="41">
        <v>3</v>
      </c>
      <c r="AF4" s="45">
        <v>123.45699999999999</v>
      </c>
      <c r="AG4" s="4"/>
      <c r="AH4" s="4"/>
    </row>
    <row r="5" spans="1:37">
      <c r="A5" s="8" t="s">
        <v>66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7"/>
      <c r="R5" s="7"/>
      <c r="S5" s="7"/>
      <c r="T5" s="4"/>
      <c r="U5" s="4"/>
      <c r="V5" s="4"/>
      <c r="W5" s="4"/>
      <c r="X5" s="4"/>
      <c r="Y5" s="4"/>
      <c r="Z5" s="1" t="s">
        <v>17</v>
      </c>
      <c r="AA5" s="2" t="s">
        <v>12</v>
      </c>
      <c r="AB5" s="2" t="s">
        <v>10</v>
      </c>
      <c r="AC5" s="2" t="s">
        <v>13</v>
      </c>
      <c r="AD5" s="3" t="s">
        <v>14</v>
      </c>
      <c r="AE5" s="41">
        <v>4</v>
      </c>
      <c r="AF5" s="46">
        <v>123.4567</v>
      </c>
      <c r="AG5" s="4"/>
      <c r="AH5" s="4"/>
    </row>
    <row r="6" spans="1:37">
      <c r="A6" s="8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7"/>
      <c r="R6" s="7"/>
      <c r="S6" s="7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1" t="s">
        <v>18</v>
      </c>
      <c r="AF6" s="44">
        <v>123.46</v>
      </c>
      <c r="AG6" s="4"/>
      <c r="AH6" s="4"/>
    </row>
    <row r="7" spans="1:37">
      <c r="A7" s="8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7"/>
      <c r="R7" s="7"/>
      <c r="S7" s="7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7" ht="13.5">
      <c r="A8" s="4"/>
      <c r="B8" s="22"/>
      <c r="C8" s="23"/>
      <c r="D8" s="58" t="s">
        <v>209</v>
      </c>
      <c r="E8" s="7"/>
      <c r="F8" s="4"/>
      <c r="G8" s="5"/>
      <c r="H8" s="5"/>
      <c r="I8" s="5"/>
      <c r="J8" s="5"/>
      <c r="K8" s="6"/>
      <c r="L8" s="6"/>
      <c r="M8" s="7"/>
      <c r="N8" s="7"/>
      <c r="O8" s="4"/>
      <c r="P8" s="4"/>
      <c r="Q8" s="7"/>
      <c r="R8" s="7"/>
      <c r="S8" s="7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7">
      <c r="A9" s="9" t="s">
        <v>19</v>
      </c>
      <c r="B9" s="9" t="s">
        <v>20</v>
      </c>
      <c r="C9" s="9" t="s">
        <v>21</v>
      </c>
      <c r="D9" s="9" t="s">
        <v>22</v>
      </c>
      <c r="E9" s="9" t="s">
        <v>23</v>
      </c>
      <c r="F9" s="9" t="s">
        <v>24</v>
      </c>
      <c r="G9" s="9" t="s">
        <v>25</v>
      </c>
      <c r="H9" s="9" t="s">
        <v>26</v>
      </c>
      <c r="I9" s="9" t="s">
        <v>27</v>
      </c>
      <c r="J9" s="9" t="s">
        <v>28</v>
      </c>
      <c r="K9" s="25" t="s">
        <v>29</v>
      </c>
      <c r="L9" s="26"/>
      <c r="M9" s="27" t="s">
        <v>30</v>
      </c>
      <c r="N9" s="26"/>
      <c r="O9" s="9" t="s">
        <v>0</v>
      </c>
      <c r="P9" s="28" t="s">
        <v>31</v>
      </c>
      <c r="Q9" s="31" t="s">
        <v>23</v>
      </c>
      <c r="R9" s="31" t="s">
        <v>23</v>
      </c>
      <c r="S9" s="28" t="s">
        <v>23</v>
      </c>
      <c r="T9" s="32" t="s">
        <v>32</v>
      </c>
      <c r="U9" s="33" t="s">
        <v>33</v>
      </c>
      <c r="V9" s="34" t="s">
        <v>34</v>
      </c>
      <c r="W9" s="9" t="s">
        <v>35</v>
      </c>
      <c r="X9" s="9" t="s">
        <v>36</v>
      </c>
      <c r="Y9" s="9" t="s">
        <v>37</v>
      </c>
      <c r="Z9" s="47" t="s">
        <v>38</v>
      </c>
      <c r="AA9" s="47" t="s">
        <v>39</v>
      </c>
      <c r="AB9" s="9" t="s">
        <v>34</v>
      </c>
      <c r="AC9" s="9" t="s">
        <v>40</v>
      </c>
      <c r="AD9" s="9" t="s">
        <v>41</v>
      </c>
      <c r="AE9" s="48" t="s">
        <v>42</v>
      </c>
      <c r="AF9" s="48" t="s">
        <v>43</v>
      </c>
      <c r="AG9" s="48" t="s">
        <v>23</v>
      </c>
      <c r="AH9" s="48" t="s">
        <v>44</v>
      </c>
      <c r="AJ9" s="4" t="s">
        <v>67</v>
      </c>
      <c r="AK9" s="4" t="s">
        <v>69</v>
      </c>
    </row>
    <row r="10" spans="1:37">
      <c r="A10" s="10" t="s">
        <v>45</v>
      </c>
      <c r="B10" s="10" t="s">
        <v>46</v>
      </c>
      <c r="C10" s="24"/>
      <c r="D10" s="10" t="s">
        <v>47</v>
      </c>
      <c r="E10" s="10" t="s">
        <v>48</v>
      </c>
      <c r="F10" s="10" t="s">
        <v>49</v>
      </c>
      <c r="G10" s="10" t="s">
        <v>50</v>
      </c>
      <c r="H10" s="10" t="s">
        <v>51</v>
      </c>
      <c r="I10" s="10" t="s">
        <v>52</v>
      </c>
      <c r="J10" s="10"/>
      <c r="K10" s="10" t="s">
        <v>25</v>
      </c>
      <c r="L10" s="10" t="s">
        <v>28</v>
      </c>
      <c r="M10" s="29" t="s">
        <v>25</v>
      </c>
      <c r="N10" s="10" t="s">
        <v>28</v>
      </c>
      <c r="O10" s="10" t="s">
        <v>53</v>
      </c>
      <c r="P10" s="30"/>
      <c r="Q10" s="35" t="s">
        <v>54</v>
      </c>
      <c r="R10" s="35" t="s">
        <v>55</v>
      </c>
      <c r="S10" s="30" t="s">
        <v>56</v>
      </c>
      <c r="T10" s="36" t="s">
        <v>57</v>
      </c>
      <c r="U10" s="37" t="s">
        <v>58</v>
      </c>
      <c r="V10" s="38" t="s">
        <v>59</v>
      </c>
      <c r="W10" s="39"/>
      <c r="X10" s="40"/>
      <c r="Y10" s="40"/>
      <c r="Z10" s="49" t="s">
        <v>60</v>
      </c>
      <c r="AA10" s="49" t="s">
        <v>45</v>
      </c>
      <c r="AB10" s="10" t="s">
        <v>61</v>
      </c>
      <c r="AC10" s="40"/>
      <c r="AD10" s="40"/>
      <c r="AE10" s="50"/>
      <c r="AF10" s="50"/>
      <c r="AG10" s="50"/>
      <c r="AH10" s="50"/>
      <c r="AJ10" s="4" t="s">
        <v>68</v>
      </c>
      <c r="AK10" s="4" t="s">
        <v>70</v>
      </c>
    </row>
    <row r="12" spans="1:37">
      <c r="B12" s="51" t="s">
        <v>71</v>
      </c>
    </row>
    <row r="13" spans="1:37">
      <c r="B13" s="13" t="s">
        <v>72</v>
      </c>
    </row>
    <row r="14" spans="1:37" ht="25.5">
      <c r="A14" s="11">
        <v>1</v>
      </c>
      <c r="B14" s="12" t="s">
        <v>73</v>
      </c>
      <c r="C14" s="13" t="s">
        <v>74</v>
      </c>
      <c r="D14" s="14" t="s">
        <v>75</v>
      </c>
      <c r="E14" s="15">
        <v>646.84400000000005</v>
      </c>
      <c r="F14" s="16" t="s">
        <v>76</v>
      </c>
      <c r="G14" s="17">
        <v>3.3</v>
      </c>
      <c r="H14" s="17">
        <f t="shared" ref="H14:H25" si="0">ROUND(E14*G14,2)</f>
        <v>2134.59</v>
      </c>
      <c r="J14" s="17">
        <f t="shared" ref="J14:J25" si="1">ROUND(E14*G14,2)</f>
        <v>2134.59</v>
      </c>
      <c r="L14" s="18">
        <f t="shared" ref="L14:L25" si="2">E14*K14</f>
        <v>0</v>
      </c>
      <c r="N14" s="15">
        <f t="shared" ref="N14:N25" si="3">E14*M14</f>
        <v>0</v>
      </c>
      <c r="P14" s="16" t="s">
        <v>77</v>
      </c>
      <c r="V14" s="19" t="s">
        <v>63</v>
      </c>
      <c r="X14" s="13" t="s">
        <v>78</v>
      </c>
      <c r="Y14" s="13" t="s">
        <v>74</v>
      </c>
      <c r="Z14" s="16" t="s">
        <v>79</v>
      </c>
      <c r="AJ14" s="4" t="s">
        <v>80</v>
      </c>
      <c r="AK14" s="4" t="s">
        <v>81</v>
      </c>
    </row>
    <row r="15" spans="1:37">
      <c r="A15" s="11">
        <v>2</v>
      </c>
      <c r="B15" s="12" t="s">
        <v>73</v>
      </c>
      <c r="C15" s="13" t="s">
        <v>82</v>
      </c>
      <c r="D15" s="14" t="s">
        <v>83</v>
      </c>
      <c r="E15" s="15">
        <v>646.84400000000005</v>
      </c>
      <c r="F15" s="16" t="s">
        <v>76</v>
      </c>
      <c r="G15" s="17">
        <v>0.8</v>
      </c>
      <c r="H15" s="17">
        <f t="shared" si="0"/>
        <v>517.48</v>
      </c>
      <c r="J15" s="17">
        <f t="shared" si="1"/>
        <v>517.48</v>
      </c>
      <c r="L15" s="18">
        <f t="shared" si="2"/>
        <v>0</v>
      </c>
      <c r="N15" s="15">
        <f t="shared" si="3"/>
        <v>0</v>
      </c>
      <c r="P15" s="16" t="s">
        <v>77</v>
      </c>
      <c r="V15" s="19" t="s">
        <v>63</v>
      </c>
      <c r="X15" s="13" t="s">
        <v>84</v>
      </c>
      <c r="Y15" s="13" t="s">
        <v>82</v>
      </c>
      <c r="Z15" s="16" t="s">
        <v>79</v>
      </c>
      <c r="AJ15" s="4" t="s">
        <v>80</v>
      </c>
      <c r="AK15" s="4" t="s">
        <v>81</v>
      </c>
    </row>
    <row r="16" spans="1:37">
      <c r="A16" s="11">
        <v>3</v>
      </c>
      <c r="B16" s="12" t="s">
        <v>85</v>
      </c>
      <c r="C16" s="13" t="s">
        <v>86</v>
      </c>
      <c r="D16" s="14" t="s">
        <v>87</v>
      </c>
      <c r="E16" s="15">
        <v>76.5</v>
      </c>
      <c r="F16" s="16" t="s">
        <v>76</v>
      </c>
      <c r="G16" s="17">
        <v>15.6</v>
      </c>
      <c r="H16" s="17">
        <f t="shared" si="0"/>
        <v>1193.4000000000001</v>
      </c>
      <c r="J16" s="17">
        <f t="shared" si="1"/>
        <v>1193.4000000000001</v>
      </c>
      <c r="L16" s="18">
        <f t="shared" si="2"/>
        <v>0</v>
      </c>
      <c r="N16" s="15">
        <f t="shared" si="3"/>
        <v>0</v>
      </c>
      <c r="P16" s="16" t="s">
        <v>77</v>
      </c>
      <c r="V16" s="19" t="s">
        <v>63</v>
      </c>
      <c r="X16" s="13" t="s">
        <v>88</v>
      </c>
      <c r="Y16" s="13" t="s">
        <v>86</v>
      </c>
      <c r="Z16" s="16" t="s">
        <v>79</v>
      </c>
      <c r="AJ16" s="4" t="s">
        <v>80</v>
      </c>
      <c r="AK16" s="4" t="s">
        <v>81</v>
      </c>
    </row>
    <row r="17" spans="1:37">
      <c r="A17" s="11">
        <v>4</v>
      </c>
      <c r="B17" s="12" t="s">
        <v>85</v>
      </c>
      <c r="C17" s="13" t="s">
        <v>89</v>
      </c>
      <c r="D17" s="14" t="s">
        <v>90</v>
      </c>
      <c r="E17" s="15">
        <v>76.5</v>
      </c>
      <c r="F17" s="16" t="s">
        <v>76</v>
      </c>
      <c r="G17" s="17">
        <v>1.02</v>
      </c>
      <c r="H17" s="17">
        <f t="shared" si="0"/>
        <v>78.03</v>
      </c>
      <c r="J17" s="17">
        <f t="shared" si="1"/>
        <v>78.03</v>
      </c>
      <c r="L17" s="18">
        <f t="shared" si="2"/>
        <v>0</v>
      </c>
      <c r="N17" s="15">
        <f t="shared" si="3"/>
        <v>0</v>
      </c>
      <c r="P17" s="16" t="s">
        <v>77</v>
      </c>
      <c r="V17" s="19" t="s">
        <v>63</v>
      </c>
      <c r="X17" s="13" t="s">
        <v>91</v>
      </c>
      <c r="Y17" s="13" t="s">
        <v>89</v>
      </c>
      <c r="Z17" s="16" t="s">
        <v>79</v>
      </c>
      <c r="AJ17" s="4" t="s">
        <v>80</v>
      </c>
      <c r="AK17" s="4" t="s">
        <v>81</v>
      </c>
    </row>
    <row r="18" spans="1:37">
      <c r="A18" s="11">
        <v>5</v>
      </c>
      <c r="B18" s="12" t="s">
        <v>85</v>
      </c>
      <c r="C18" s="13" t="s">
        <v>92</v>
      </c>
      <c r="D18" s="14" t="s">
        <v>93</v>
      </c>
      <c r="E18" s="15">
        <v>216.28100000000001</v>
      </c>
      <c r="F18" s="16" t="s">
        <v>76</v>
      </c>
      <c r="G18" s="17">
        <v>4.5999999999999996</v>
      </c>
      <c r="H18" s="17">
        <f t="shared" si="0"/>
        <v>994.89</v>
      </c>
      <c r="J18" s="17">
        <f t="shared" si="1"/>
        <v>994.89</v>
      </c>
      <c r="L18" s="18">
        <f t="shared" si="2"/>
        <v>0</v>
      </c>
      <c r="N18" s="15">
        <f t="shared" si="3"/>
        <v>0</v>
      </c>
      <c r="P18" s="16" t="s">
        <v>77</v>
      </c>
      <c r="V18" s="19" t="s">
        <v>63</v>
      </c>
      <c r="X18" s="13" t="s">
        <v>94</v>
      </c>
      <c r="Y18" s="13" t="s">
        <v>92</v>
      </c>
      <c r="Z18" s="16" t="s">
        <v>95</v>
      </c>
      <c r="AJ18" s="4" t="s">
        <v>80</v>
      </c>
      <c r="AK18" s="4" t="s">
        <v>81</v>
      </c>
    </row>
    <row r="19" spans="1:37">
      <c r="A19" s="11">
        <v>6</v>
      </c>
      <c r="B19" s="12" t="s">
        <v>73</v>
      </c>
      <c r="C19" s="13" t="s">
        <v>96</v>
      </c>
      <c r="D19" s="14" t="s">
        <v>97</v>
      </c>
      <c r="E19" s="15">
        <v>76.5</v>
      </c>
      <c r="F19" s="16" t="s">
        <v>76</v>
      </c>
      <c r="G19" s="17">
        <v>6.2</v>
      </c>
      <c r="H19" s="17">
        <f t="shared" si="0"/>
        <v>474.3</v>
      </c>
      <c r="J19" s="17">
        <f t="shared" si="1"/>
        <v>474.3</v>
      </c>
      <c r="L19" s="18">
        <f t="shared" si="2"/>
        <v>0</v>
      </c>
      <c r="N19" s="15">
        <f t="shared" si="3"/>
        <v>0</v>
      </c>
      <c r="P19" s="16" t="s">
        <v>77</v>
      </c>
      <c r="V19" s="19" t="s">
        <v>63</v>
      </c>
      <c r="X19" s="13" t="s">
        <v>98</v>
      </c>
      <c r="Y19" s="13" t="s">
        <v>96</v>
      </c>
      <c r="Z19" s="16" t="s">
        <v>95</v>
      </c>
      <c r="AJ19" s="4" t="s">
        <v>80</v>
      </c>
      <c r="AK19" s="4" t="s">
        <v>81</v>
      </c>
    </row>
    <row r="20" spans="1:37">
      <c r="A20" s="11">
        <v>7</v>
      </c>
      <c r="B20" s="12" t="s">
        <v>99</v>
      </c>
      <c r="C20" s="13" t="s">
        <v>100</v>
      </c>
      <c r="D20" s="14" t="s">
        <v>101</v>
      </c>
      <c r="E20" s="15">
        <v>-799.08699999999999</v>
      </c>
      <c r="F20" s="16" t="s">
        <v>76</v>
      </c>
      <c r="G20" s="17">
        <v>1.62</v>
      </c>
      <c r="H20" s="17">
        <f t="shared" si="0"/>
        <v>-1294.52</v>
      </c>
      <c r="J20" s="17">
        <f t="shared" si="1"/>
        <v>-1294.52</v>
      </c>
      <c r="L20" s="18">
        <f t="shared" si="2"/>
        <v>0</v>
      </c>
      <c r="N20" s="15">
        <f t="shared" si="3"/>
        <v>0</v>
      </c>
      <c r="P20" s="16" t="s">
        <v>77</v>
      </c>
      <c r="V20" s="19" t="s">
        <v>63</v>
      </c>
      <c r="X20" s="13" t="s">
        <v>102</v>
      </c>
      <c r="Y20" s="13" t="s">
        <v>100</v>
      </c>
      <c r="Z20" s="16" t="s">
        <v>95</v>
      </c>
      <c r="AJ20" s="4" t="s">
        <v>80</v>
      </c>
      <c r="AK20" s="4" t="s">
        <v>81</v>
      </c>
    </row>
    <row r="21" spans="1:37">
      <c r="C21" s="13" t="s">
        <v>207</v>
      </c>
      <c r="D21" s="14" t="s">
        <v>208</v>
      </c>
      <c r="E21" s="15">
        <v>799.08699999999999</v>
      </c>
      <c r="F21" s="16" t="s">
        <v>76</v>
      </c>
      <c r="G21" s="17">
        <v>1.88</v>
      </c>
      <c r="H21" s="17">
        <f t="shared" si="0"/>
        <v>1502.28</v>
      </c>
      <c r="J21" s="17">
        <f t="shared" si="1"/>
        <v>1502.28</v>
      </c>
      <c r="L21" s="18">
        <f t="shared" si="2"/>
        <v>0</v>
      </c>
      <c r="N21" s="15">
        <f t="shared" si="3"/>
        <v>0</v>
      </c>
      <c r="X21" s="13"/>
      <c r="Y21" s="13"/>
    </row>
    <row r="22" spans="1:37" ht="25.5">
      <c r="A22" s="11">
        <v>8</v>
      </c>
      <c r="B22" s="12" t="s">
        <v>73</v>
      </c>
      <c r="C22" s="13" t="s">
        <v>103</v>
      </c>
      <c r="D22" s="14" t="s">
        <v>104</v>
      </c>
      <c r="E22" s="15">
        <v>33.68</v>
      </c>
      <c r="F22" s="16" t="s">
        <v>76</v>
      </c>
      <c r="G22" s="17">
        <v>3.42</v>
      </c>
      <c r="H22" s="17">
        <f t="shared" si="0"/>
        <v>115.19</v>
      </c>
      <c r="J22" s="17">
        <f t="shared" si="1"/>
        <v>115.19</v>
      </c>
      <c r="L22" s="18">
        <f t="shared" si="2"/>
        <v>0</v>
      </c>
      <c r="N22" s="15">
        <f t="shared" si="3"/>
        <v>0</v>
      </c>
      <c r="P22" s="16" t="s">
        <v>77</v>
      </c>
      <c r="V22" s="19" t="s">
        <v>63</v>
      </c>
      <c r="X22" s="13" t="s">
        <v>105</v>
      </c>
      <c r="Y22" s="13" t="s">
        <v>103</v>
      </c>
      <c r="Z22" s="16" t="s">
        <v>79</v>
      </c>
      <c r="AJ22" s="4" t="s">
        <v>80</v>
      </c>
      <c r="AK22" s="4" t="s">
        <v>81</v>
      </c>
    </row>
    <row r="23" spans="1:37">
      <c r="A23" s="11">
        <v>9</v>
      </c>
      <c r="B23" s="12" t="s">
        <v>73</v>
      </c>
      <c r="C23" s="13" t="s">
        <v>106</v>
      </c>
      <c r="D23" s="14" t="s">
        <v>107</v>
      </c>
      <c r="E23" s="15">
        <v>33.68</v>
      </c>
      <c r="F23" s="16" t="s">
        <v>76</v>
      </c>
      <c r="G23" s="17">
        <v>10.8</v>
      </c>
      <c r="H23" s="17">
        <f t="shared" si="0"/>
        <v>363.74</v>
      </c>
      <c r="J23" s="17">
        <f t="shared" si="1"/>
        <v>363.74</v>
      </c>
      <c r="L23" s="18">
        <f t="shared" si="2"/>
        <v>0</v>
      </c>
      <c r="N23" s="15">
        <f t="shared" si="3"/>
        <v>0</v>
      </c>
      <c r="P23" s="16" t="s">
        <v>77</v>
      </c>
      <c r="V23" s="19" t="s">
        <v>63</v>
      </c>
      <c r="X23" s="13" t="s">
        <v>108</v>
      </c>
      <c r="Y23" s="13" t="s">
        <v>106</v>
      </c>
      <c r="Z23" s="16" t="s">
        <v>79</v>
      </c>
      <c r="AJ23" s="4" t="s">
        <v>80</v>
      </c>
      <c r="AK23" s="4" t="s">
        <v>81</v>
      </c>
    </row>
    <row r="24" spans="1:37">
      <c r="A24" s="11">
        <v>10</v>
      </c>
      <c r="B24" s="12" t="s">
        <v>73</v>
      </c>
      <c r="C24" s="13" t="s">
        <v>109</v>
      </c>
      <c r="D24" s="14" t="s">
        <v>110</v>
      </c>
      <c r="E24" s="15">
        <v>33.68</v>
      </c>
      <c r="F24" s="16" t="s">
        <v>76</v>
      </c>
      <c r="G24" s="17">
        <v>3.1</v>
      </c>
      <c r="H24" s="17">
        <f t="shared" si="0"/>
        <v>104.41</v>
      </c>
      <c r="J24" s="17">
        <f t="shared" si="1"/>
        <v>104.41</v>
      </c>
      <c r="L24" s="18">
        <f t="shared" si="2"/>
        <v>0</v>
      </c>
      <c r="N24" s="15">
        <f t="shared" si="3"/>
        <v>0</v>
      </c>
      <c r="P24" s="16" t="s">
        <v>77</v>
      </c>
      <c r="V24" s="19" t="s">
        <v>63</v>
      </c>
      <c r="X24" s="13" t="s">
        <v>111</v>
      </c>
      <c r="Y24" s="13" t="s">
        <v>109</v>
      </c>
      <c r="Z24" s="16" t="s">
        <v>79</v>
      </c>
      <c r="AJ24" s="4" t="s">
        <v>80</v>
      </c>
      <c r="AK24" s="4" t="s">
        <v>81</v>
      </c>
    </row>
    <row r="25" spans="1:37">
      <c r="A25" s="11">
        <v>11</v>
      </c>
      <c r="B25" s="12" t="s">
        <v>112</v>
      </c>
      <c r="C25" s="13" t="s">
        <v>113</v>
      </c>
      <c r="D25" s="14" t="s">
        <v>114</v>
      </c>
      <c r="E25" s="15">
        <v>58.94</v>
      </c>
      <c r="F25" s="16" t="s">
        <v>115</v>
      </c>
      <c r="G25" s="17">
        <v>12.31</v>
      </c>
      <c r="H25" s="17">
        <f t="shared" si="0"/>
        <v>725.55</v>
      </c>
      <c r="I25" s="17">
        <f>ROUND(E25*G25,2)</f>
        <v>725.55</v>
      </c>
      <c r="J25" s="17">
        <f t="shared" si="1"/>
        <v>725.55</v>
      </c>
      <c r="K25" s="18">
        <v>1</v>
      </c>
      <c r="L25" s="18">
        <f t="shared" si="2"/>
        <v>58.94</v>
      </c>
      <c r="N25" s="15">
        <f t="shared" si="3"/>
        <v>0</v>
      </c>
      <c r="P25" s="16" t="s">
        <v>77</v>
      </c>
      <c r="V25" s="19" t="s">
        <v>62</v>
      </c>
      <c r="X25" s="13" t="s">
        <v>113</v>
      </c>
      <c r="Y25" s="13" t="s">
        <v>113</v>
      </c>
      <c r="Z25" s="16" t="s">
        <v>116</v>
      </c>
      <c r="AA25" s="13" t="s">
        <v>77</v>
      </c>
      <c r="AJ25" s="4" t="s">
        <v>117</v>
      </c>
      <c r="AK25" s="4" t="s">
        <v>81</v>
      </c>
    </row>
    <row r="26" spans="1:37">
      <c r="D26" s="53" t="s">
        <v>118</v>
      </c>
      <c r="E26" s="54">
        <f>J26</f>
        <v>6909.3399999999992</v>
      </c>
      <c r="H26" s="54">
        <f>SUM(H12:H25)</f>
        <v>6909.3399999999992</v>
      </c>
      <c r="I26" s="54">
        <f>SUM(I12:I25)</f>
        <v>725.55</v>
      </c>
      <c r="J26" s="54">
        <f>SUM(J12:J25)</f>
        <v>6909.3399999999992</v>
      </c>
      <c r="L26" s="55">
        <f>SUM(L12:L25)</f>
        <v>58.94</v>
      </c>
      <c r="N26" s="56">
        <f>SUM(N12:N25)</f>
        <v>0</v>
      </c>
      <c r="W26" s="20">
        <f>SUM(W12:W25)</f>
        <v>0</v>
      </c>
    </row>
    <row r="28" spans="1:37">
      <c r="B28" s="13" t="s">
        <v>119</v>
      </c>
    </row>
    <row r="29" spans="1:37" ht="25.5">
      <c r="A29" s="11">
        <v>12</v>
      </c>
      <c r="B29" s="12" t="s">
        <v>120</v>
      </c>
      <c r="C29" s="13" t="s">
        <v>121</v>
      </c>
      <c r="D29" s="14" t="s">
        <v>122</v>
      </c>
      <c r="E29" s="15">
        <f>317.33+8</f>
        <v>325.33</v>
      </c>
      <c r="F29" s="16" t="s">
        <v>76</v>
      </c>
      <c r="G29" s="17">
        <v>29.65</v>
      </c>
      <c r="H29" s="17">
        <f t="shared" ref="H29:H35" si="4">ROUND(E29*G29,2)</f>
        <v>9646.0300000000007</v>
      </c>
      <c r="J29" s="17">
        <f t="shared" ref="J29:J35" si="5">ROUND(E29*G29,2)</f>
        <v>9646.0300000000007</v>
      </c>
      <c r="K29" s="18">
        <v>1.63</v>
      </c>
      <c r="L29" s="18">
        <f t="shared" ref="L29:L35" si="6">E29*K29</f>
        <v>530.28789999999992</v>
      </c>
      <c r="N29" s="15">
        <f t="shared" ref="N29:N35" si="7">E29*M29</f>
        <v>0</v>
      </c>
      <c r="P29" s="16" t="s">
        <v>77</v>
      </c>
      <c r="V29" s="19" t="s">
        <v>63</v>
      </c>
      <c r="X29" s="13" t="s">
        <v>123</v>
      </c>
      <c r="Y29" s="13" t="s">
        <v>121</v>
      </c>
      <c r="Z29" s="16" t="s">
        <v>79</v>
      </c>
      <c r="AJ29" s="4" t="s">
        <v>80</v>
      </c>
      <c r="AK29" s="4" t="s">
        <v>81</v>
      </c>
    </row>
    <row r="30" spans="1:37" ht="25.5">
      <c r="A30" s="11">
        <v>13</v>
      </c>
      <c r="B30" s="12" t="s">
        <v>120</v>
      </c>
      <c r="C30" s="13" t="s">
        <v>124</v>
      </c>
      <c r="D30" s="14" t="s">
        <v>125</v>
      </c>
      <c r="E30" s="15">
        <v>138</v>
      </c>
      <c r="F30" s="16" t="s">
        <v>126</v>
      </c>
      <c r="G30" s="17">
        <v>3.07</v>
      </c>
      <c r="H30" s="17">
        <f t="shared" si="4"/>
        <v>423.66</v>
      </c>
      <c r="J30" s="17">
        <f t="shared" si="5"/>
        <v>423.66</v>
      </c>
      <c r="K30" s="18">
        <v>4.8999999999999998E-4</v>
      </c>
      <c r="L30" s="18">
        <f t="shared" si="6"/>
        <v>6.762E-2</v>
      </c>
      <c r="N30" s="15">
        <f t="shared" si="7"/>
        <v>0</v>
      </c>
      <c r="P30" s="16" t="s">
        <v>77</v>
      </c>
      <c r="V30" s="19" t="s">
        <v>63</v>
      </c>
      <c r="X30" s="13" t="s">
        <v>127</v>
      </c>
      <c r="Y30" s="13" t="s">
        <v>124</v>
      </c>
      <c r="Z30" s="16" t="s">
        <v>128</v>
      </c>
      <c r="AJ30" s="4" t="s">
        <v>80</v>
      </c>
      <c r="AK30" s="4" t="s">
        <v>81</v>
      </c>
    </row>
    <row r="31" spans="1:37" ht="25.5">
      <c r="A31" s="11">
        <v>14</v>
      </c>
      <c r="B31" s="12" t="s">
        <v>129</v>
      </c>
      <c r="C31" s="13" t="s">
        <v>130</v>
      </c>
      <c r="D31" s="14" t="s">
        <v>131</v>
      </c>
      <c r="E31" s="15">
        <v>47</v>
      </c>
      <c r="F31" s="16" t="s">
        <v>126</v>
      </c>
      <c r="G31" s="17">
        <v>6.61</v>
      </c>
      <c r="H31" s="17">
        <f t="shared" si="4"/>
        <v>310.67</v>
      </c>
      <c r="J31" s="17">
        <f t="shared" si="5"/>
        <v>310.67</v>
      </c>
      <c r="K31" s="18">
        <v>2.2000000000000001E-4</v>
      </c>
      <c r="L31" s="18">
        <f t="shared" si="6"/>
        <v>1.034E-2</v>
      </c>
      <c r="N31" s="15">
        <f t="shared" si="7"/>
        <v>0</v>
      </c>
      <c r="P31" s="16" t="s">
        <v>77</v>
      </c>
      <c r="V31" s="19" t="s">
        <v>63</v>
      </c>
      <c r="X31" s="13" t="s">
        <v>132</v>
      </c>
      <c r="Y31" s="13" t="s">
        <v>130</v>
      </c>
      <c r="Z31" s="16" t="s">
        <v>133</v>
      </c>
      <c r="AJ31" s="4" t="s">
        <v>80</v>
      </c>
      <c r="AK31" s="4" t="s">
        <v>81</v>
      </c>
    </row>
    <row r="32" spans="1:37" ht="25.5">
      <c r="A32" s="11">
        <v>15</v>
      </c>
      <c r="B32" s="12" t="s">
        <v>134</v>
      </c>
      <c r="C32" s="13" t="s">
        <v>135</v>
      </c>
      <c r="D32" s="14" t="s">
        <v>136</v>
      </c>
      <c r="E32" s="15">
        <f>76.5+9</f>
        <v>85.5</v>
      </c>
      <c r="F32" s="16" t="s">
        <v>76</v>
      </c>
      <c r="G32" s="17">
        <v>106.5</v>
      </c>
      <c r="H32" s="17">
        <f t="shared" si="4"/>
        <v>9105.75</v>
      </c>
      <c r="J32" s="17">
        <f t="shared" si="5"/>
        <v>9105.75</v>
      </c>
      <c r="K32" s="18">
        <v>2.63869</v>
      </c>
      <c r="L32" s="18">
        <f t="shared" si="6"/>
        <v>225.60799499999999</v>
      </c>
      <c r="N32" s="15">
        <f t="shared" si="7"/>
        <v>0</v>
      </c>
      <c r="P32" s="16" t="s">
        <v>77</v>
      </c>
      <c r="V32" s="19" t="s">
        <v>63</v>
      </c>
      <c r="X32" s="13" t="s">
        <v>137</v>
      </c>
      <c r="Y32" s="13" t="s">
        <v>135</v>
      </c>
      <c r="Z32" s="16" t="s">
        <v>138</v>
      </c>
      <c r="AJ32" s="4" t="s">
        <v>80</v>
      </c>
      <c r="AK32" s="4" t="s">
        <v>81</v>
      </c>
    </row>
    <row r="33" spans="1:37" ht="25.5">
      <c r="A33" s="11">
        <v>16</v>
      </c>
      <c r="B33" s="12" t="s">
        <v>139</v>
      </c>
      <c r="C33" s="13" t="s">
        <v>140</v>
      </c>
      <c r="D33" s="14" t="s">
        <v>141</v>
      </c>
      <c r="E33" s="15">
        <v>27.54</v>
      </c>
      <c r="F33" s="16" t="s">
        <v>142</v>
      </c>
      <c r="G33" s="17">
        <v>18.63</v>
      </c>
      <c r="H33" s="17">
        <f t="shared" si="4"/>
        <v>513.07000000000005</v>
      </c>
      <c r="J33" s="17">
        <f t="shared" si="5"/>
        <v>513.07000000000005</v>
      </c>
      <c r="K33" s="18">
        <v>3.8800000000000002E-3</v>
      </c>
      <c r="L33" s="18">
        <f t="shared" si="6"/>
        <v>0.1068552</v>
      </c>
      <c r="N33" s="15">
        <f t="shared" si="7"/>
        <v>0</v>
      </c>
      <c r="P33" s="16" t="s">
        <v>77</v>
      </c>
      <c r="V33" s="19" t="s">
        <v>63</v>
      </c>
      <c r="X33" s="13" t="s">
        <v>143</v>
      </c>
      <c r="Y33" s="13" t="s">
        <v>140</v>
      </c>
      <c r="Z33" s="16" t="s">
        <v>144</v>
      </c>
      <c r="AJ33" s="4" t="s">
        <v>80</v>
      </c>
      <c r="AK33" s="4" t="s">
        <v>81</v>
      </c>
    </row>
    <row r="34" spans="1:37" ht="25.5">
      <c r="A34" s="11">
        <v>17</v>
      </c>
      <c r="B34" s="12" t="s">
        <v>139</v>
      </c>
      <c r="C34" s="13" t="s">
        <v>145</v>
      </c>
      <c r="D34" s="14" t="s">
        <v>146</v>
      </c>
      <c r="E34" s="15">
        <v>27.54</v>
      </c>
      <c r="F34" s="16" t="s">
        <v>142</v>
      </c>
      <c r="G34" s="17">
        <v>6.24</v>
      </c>
      <c r="H34" s="17">
        <f t="shared" si="4"/>
        <v>171.85</v>
      </c>
      <c r="J34" s="17">
        <f t="shared" si="5"/>
        <v>171.85</v>
      </c>
      <c r="L34" s="18">
        <f t="shared" si="6"/>
        <v>0</v>
      </c>
      <c r="N34" s="15">
        <f t="shared" si="7"/>
        <v>0</v>
      </c>
      <c r="P34" s="16" t="s">
        <v>77</v>
      </c>
      <c r="V34" s="19" t="s">
        <v>63</v>
      </c>
      <c r="X34" s="13" t="s">
        <v>147</v>
      </c>
      <c r="Y34" s="13" t="s">
        <v>145</v>
      </c>
      <c r="Z34" s="16" t="s">
        <v>144</v>
      </c>
      <c r="AJ34" s="4" t="s">
        <v>80</v>
      </c>
      <c r="AK34" s="4" t="s">
        <v>81</v>
      </c>
    </row>
    <row r="35" spans="1:37">
      <c r="A35" s="11">
        <v>18</v>
      </c>
      <c r="B35" s="12" t="s">
        <v>139</v>
      </c>
      <c r="C35" s="13" t="s">
        <v>148</v>
      </c>
      <c r="D35" s="14" t="s">
        <v>149</v>
      </c>
      <c r="E35" s="15">
        <v>0.56799999999999995</v>
      </c>
      <c r="F35" s="16" t="s">
        <v>115</v>
      </c>
      <c r="G35" s="17">
        <v>1402.4</v>
      </c>
      <c r="H35" s="17">
        <f t="shared" si="4"/>
        <v>796.56</v>
      </c>
      <c r="J35" s="17">
        <f t="shared" si="5"/>
        <v>796.56</v>
      </c>
      <c r="K35" s="18">
        <v>1.1499699999999999</v>
      </c>
      <c r="L35" s="18">
        <f t="shared" si="6"/>
        <v>0.65318295999999987</v>
      </c>
      <c r="N35" s="15">
        <f t="shared" si="7"/>
        <v>0</v>
      </c>
      <c r="P35" s="16" t="s">
        <v>77</v>
      </c>
      <c r="V35" s="19" t="s">
        <v>63</v>
      </c>
      <c r="X35" s="13" t="s">
        <v>150</v>
      </c>
      <c r="Y35" s="13" t="s">
        <v>148</v>
      </c>
      <c r="Z35" s="16" t="s">
        <v>144</v>
      </c>
      <c r="AJ35" s="4" t="s">
        <v>80</v>
      </c>
      <c r="AK35" s="4" t="s">
        <v>81</v>
      </c>
    </row>
    <row r="36" spans="1:37">
      <c r="D36" s="53" t="s">
        <v>151</v>
      </c>
      <c r="E36" s="54">
        <f>J36</f>
        <v>20967.59</v>
      </c>
      <c r="H36" s="54">
        <f>SUM(H28:H35)</f>
        <v>20967.59</v>
      </c>
      <c r="I36" s="54">
        <f>SUM(I28:I35)</f>
        <v>0</v>
      </c>
      <c r="J36" s="54">
        <f>SUM(J28:J35)</f>
        <v>20967.59</v>
      </c>
      <c r="L36" s="55">
        <f>SUM(L28:L35)</f>
        <v>756.73389315999998</v>
      </c>
      <c r="N36" s="56">
        <f>SUM(N28:N35)</f>
        <v>0</v>
      </c>
      <c r="W36" s="20">
        <f>SUM(W28:W35)</f>
        <v>0</v>
      </c>
    </row>
    <row r="38" spans="1:37">
      <c r="B38" s="13" t="s">
        <v>152</v>
      </c>
    </row>
    <row r="39" spans="1:37" ht="25.5">
      <c r="A39" s="11">
        <v>19</v>
      </c>
      <c r="B39" s="12" t="s">
        <v>153</v>
      </c>
      <c r="C39" s="13" t="s">
        <v>154</v>
      </c>
      <c r="D39" s="14" t="s">
        <v>155</v>
      </c>
      <c r="E39" s="15">
        <f>238.144+36</f>
        <v>274.14400000000001</v>
      </c>
      <c r="F39" s="16" t="s">
        <v>76</v>
      </c>
      <c r="G39" s="17">
        <v>118.1</v>
      </c>
      <c r="H39" s="17">
        <f>ROUND(E39*G39,2)</f>
        <v>32376.41</v>
      </c>
      <c r="J39" s="17">
        <f>ROUND(E39*G39,2)</f>
        <v>32376.41</v>
      </c>
      <c r="K39" s="18">
        <v>2.9261900000000001</v>
      </c>
      <c r="L39" s="18">
        <f>E39*K39</f>
        <v>802.19743136</v>
      </c>
      <c r="N39" s="15">
        <f>E39*M39</f>
        <v>0</v>
      </c>
      <c r="P39" s="16" t="s">
        <v>77</v>
      </c>
      <c r="V39" s="19" t="s">
        <v>63</v>
      </c>
      <c r="X39" s="13" t="s">
        <v>156</v>
      </c>
      <c r="Y39" s="13" t="s">
        <v>154</v>
      </c>
      <c r="Z39" s="16" t="s">
        <v>144</v>
      </c>
      <c r="AJ39" s="4" t="s">
        <v>80</v>
      </c>
      <c r="AK39" s="4" t="s">
        <v>81</v>
      </c>
    </row>
    <row r="40" spans="1:37">
      <c r="A40" s="11">
        <v>20</v>
      </c>
      <c r="B40" s="12" t="s">
        <v>134</v>
      </c>
      <c r="C40" s="13" t="s">
        <v>157</v>
      </c>
      <c r="D40" s="14" t="s">
        <v>158</v>
      </c>
      <c r="E40" s="15">
        <f>850.15-28</f>
        <v>822.15</v>
      </c>
      <c r="F40" s="16" t="s">
        <v>142</v>
      </c>
      <c r="G40" s="17">
        <v>25.8</v>
      </c>
      <c r="H40" s="17">
        <f>ROUND(E40*G40,2)</f>
        <v>21211.47</v>
      </c>
      <c r="J40" s="17">
        <f>ROUND(E40*G40,2)</f>
        <v>21211.47</v>
      </c>
      <c r="K40" s="18">
        <v>3.63E-3</v>
      </c>
      <c r="L40" s="18">
        <f>E40*K40</f>
        <v>2.9844044999999997</v>
      </c>
      <c r="N40" s="15">
        <f>E40*M40</f>
        <v>0</v>
      </c>
      <c r="P40" s="16" t="s">
        <v>77</v>
      </c>
      <c r="V40" s="19" t="s">
        <v>63</v>
      </c>
      <c r="X40" s="13" t="s">
        <v>159</v>
      </c>
      <c r="Y40" s="13" t="s">
        <v>157</v>
      </c>
      <c r="Z40" s="16" t="s">
        <v>144</v>
      </c>
      <c r="AJ40" s="4" t="s">
        <v>80</v>
      </c>
      <c r="AK40" s="4" t="s">
        <v>81</v>
      </c>
    </row>
    <row r="41" spans="1:37" ht="25.5">
      <c r="A41" s="11">
        <v>21</v>
      </c>
      <c r="B41" s="12" t="s">
        <v>134</v>
      </c>
      <c r="C41" s="13" t="s">
        <v>160</v>
      </c>
      <c r="D41" s="14" t="s">
        <v>161</v>
      </c>
      <c r="E41" s="15">
        <f>850.15-28</f>
        <v>822.15</v>
      </c>
      <c r="F41" s="16" t="s">
        <v>142</v>
      </c>
      <c r="G41" s="17">
        <v>2.25</v>
      </c>
      <c r="H41" s="17">
        <f>ROUND(E41*G41,2)</f>
        <v>1849.84</v>
      </c>
      <c r="J41" s="17">
        <f>ROUND(E41*G41,2)</f>
        <v>1849.84</v>
      </c>
      <c r="L41" s="18">
        <f>E41*K41</f>
        <v>0</v>
      </c>
      <c r="N41" s="15">
        <f>E41*M41</f>
        <v>0</v>
      </c>
      <c r="P41" s="16" t="s">
        <v>77</v>
      </c>
      <c r="V41" s="19" t="s">
        <v>63</v>
      </c>
      <c r="X41" s="13" t="s">
        <v>162</v>
      </c>
      <c r="Y41" s="13" t="s">
        <v>160</v>
      </c>
      <c r="Z41" s="16" t="s">
        <v>144</v>
      </c>
      <c r="AJ41" s="4" t="s">
        <v>80</v>
      </c>
      <c r="AK41" s="4" t="s">
        <v>81</v>
      </c>
    </row>
    <row r="42" spans="1:37">
      <c r="A42" s="11">
        <v>22</v>
      </c>
      <c r="B42" s="12" t="s">
        <v>134</v>
      </c>
      <c r="C42" s="13" t="s">
        <v>163</v>
      </c>
      <c r="D42" s="14" t="s">
        <v>164</v>
      </c>
      <c r="E42" s="15">
        <f>850.15-28</f>
        <v>822.15</v>
      </c>
      <c r="F42" s="16" t="s">
        <v>142</v>
      </c>
      <c r="G42" s="17">
        <v>6.15</v>
      </c>
      <c r="H42" s="17">
        <f>ROUND(E42*G42,2)</f>
        <v>5056.22</v>
      </c>
      <c r="J42" s="17">
        <f>ROUND(E42*G42,2)</f>
        <v>5056.22</v>
      </c>
      <c r="L42" s="18">
        <f>E42*K42</f>
        <v>0</v>
      </c>
      <c r="N42" s="15">
        <f>E42*M42</f>
        <v>0</v>
      </c>
      <c r="P42" s="16" t="s">
        <v>77</v>
      </c>
      <c r="V42" s="19" t="s">
        <v>63</v>
      </c>
      <c r="X42" s="13" t="s">
        <v>165</v>
      </c>
      <c r="Y42" s="13" t="s">
        <v>163</v>
      </c>
      <c r="Z42" s="16" t="s">
        <v>144</v>
      </c>
      <c r="AJ42" s="4" t="s">
        <v>80</v>
      </c>
      <c r="AK42" s="4" t="s">
        <v>81</v>
      </c>
    </row>
    <row r="43" spans="1:37" ht="25.5">
      <c r="A43" s="11">
        <v>23</v>
      </c>
      <c r="B43" s="12" t="s">
        <v>153</v>
      </c>
      <c r="C43" s="13" t="s">
        <v>166</v>
      </c>
      <c r="D43" s="14" t="s">
        <v>167</v>
      </c>
      <c r="E43" s="15">
        <v>20.423999999999999</v>
      </c>
      <c r="F43" s="16" t="s">
        <v>115</v>
      </c>
      <c r="G43" s="17">
        <v>1402.4</v>
      </c>
      <c r="H43" s="17">
        <f>ROUND(E43*G43,2)</f>
        <v>28642.62</v>
      </c>
      <c r="J43" s="17">
        <f>ROUND(E43*G43,2)</f>
        <v>28642.62</v>
      </c>
      <c r="K43" s="18">
        <v>1.0538700000000001</v>
      </c>
      <c r="L43" s="18">
        <f>E43*K43</f>
        <v>21.524240880000001</v>
      </c>
      <c r="N43" s="15">
        <f>E43*M43</f>
        <v>0</v>
      </c>
      <c r="P43" s="16" t="s">
        <v>77</v>
      </c>
      <c r="V43" s="19" t="s">
        <v>63</v>
      </c>
      <c r="X43" s="13" t="s">
        <v>168</v>
      </c>
      <c r="Y43" s="13" t="s">
        <v>166</v>
      </c>
      <c r="Z43" s="16" t="s">
        <v>144</v>
      </c>
      <c r="AJ43" s="4" t="s">
        <v>80</v>
      </c>
      <c r="AK43" s="4" t="s">
        <v>81</v>
      </c>
    </row>
    <row r="44" spans="1:37">
      <c r="D44" s="53" t="s">
        <v>169</v>
      </c>
      <c r="E44" s="54">
        <f>J44</f>
        <v>89136.56</v>
      </c>
      <c r="H44" s="54">
        <f>SUM(H38:H43)</f>
        <v>89136.56</v>
      </c>
      <c r="I44" s="54">
        <f>SUM(I38:I43)</f>
        <v>0</v>
      </c>
      <c r="J44" s="54">
        <f>SUM(J38:J43)</f>
        <v>89136.56</v>
      </c>
      <c r="L44" s="55">
        <f>SUM(L38:L43)</f>
        <v>826.70607673999996</v>
      </c>
      <c r="N44" s="56">
        <f>SUM(N38:N43)</f>
        <v>0</v>
      </c>
      <c r="W44" s="20">
        <f>SUM(W38:W43)</f>
        <v>0</v>
      </c>
    </row>
    <row r="46" spans="1:37" hidden="1">
      <c r="B46" s="13"/>
    </row>
    <row r="47" spans="1:37" hidden="1">
      <c r="P47" s="16" t="s">
        <v>77</v>
      </c>
      <c r="V47" s="19" t="s">
        <v>63</v>
      </c>
      <c r="X47" s="13" t="s">
        <v>171</v>
      </c>
      <c r="Y47" s="13" t="s">
        <v>170</v>
      </c>
      <c r="Z47" s="16" t="s">
        <v>133</v>
      </c>
      <c r="AJ47" s="4" t="s">
        <v>80</v>
      </c>
      <c r="AK47" s="4" t="s">
        <v>81</v>
      </c>
    </row>
    <row r="48" spans="1:37" hidden="1">
      <c r="D48" s="53"/>
      <c r="E48" s="54"/>
      <c r="H48" s="54"/>
      <c r="I48" s="54"/>
      <c r="J48" s="54"/>
      <c r="L48" s="55"/>
      <c r="N48" s="56"/>
      <c r="W48" s="20">
        <f>SUM(W46:W47)</f>
        <v>0</v>
      </c>
    </row>
    <row r="49" spans="1:37" hidden="1"/>
    <row r="50" spans="1:37" hidden="1">
      <c r="B50" s="13"/>
    </row>
    <row r="51" spans="1:37" hidden="1">
      <c r="P51" s="16" t="s">
        <v>77</v>
      </c>
      <c r="V51" s="19" t="s">
        <v>63</v>
      </c>
      <c r="X51" s="13" t="s">
        <v>173</v>
      </c>
      <c r="Y51" s="13" t="s">
        <v>172</v>
      </c>
      <c r="Z51" s="16" t="s">
        <v>174</v>
      </c>
      <c r="AJ51" s="4" t="s">
        <v>80</v>
      </c>
      <c r="AK51" s="4" t="s">
        <v>81</v>
      </c>
    </row>
    <row r="52" spans="1:37" hidden="1">
      <c r="D52" s="53"/>
      <c r="E52" s="54"/>
      <c r="H52" s="54"/>
      <c r="I52" s="54"/>
      <c r="J52" s="54"/>
      <c r="L52" s="55"/>
      <c r="N52" s="56"/>
      <c r="W52" s="20">
        <f>SUM(W50:W51)</f>
        <v>0</v>
      </c>
    </row>
    <row r="54" spans="1:37">
      <c r="B54" s="13" t="s">
        <v>175</v>
      </c>
    </row>
    <row r="55" spans="1:37">
      <c r="A55" s="11">
        <v>26</v>
      </c>
      <c r="B55" s="12" t="s">
        <v>139</v>
      </c>
      <c r="C55" s="13" t="s">
        <v>176</v>
      </c>
      <c r="D55" s="14" t="s">
        <v>177</v>
      </c>
      <c r="E55" s="15">
        <v>1203.23</v>
      </c>
      <c r="F55" s="16" t="s">
        <v>53</v>
      </c>
      <c r="G55" s="17">
        <v>0.8</v>
      </c>
      <c r="H55" s="17">
        <f>ROUND(E55*G55,2)</f>
        <v>962.58</v>
      </c>
      <c r="J55" s="17">
        <f>ROUND(E55*G55,2)</f>
        <v>962.58</v>
      </c>
      <c r="L55" s="18">
        <f>E55*K55</f>
        <v>0</v>
      </c>
      <c r="N55" s="15">
        <f>E55*M55</f>
        <v>0</v>
      </c>
      <c r="P55" s="16" t="s">
        <v>77</v>
      </c>
      <c r="V55" s="19" t="s">
        <v>63</v>
      </c>
      <c r="X55" s="13" t="s">
        <v>178</v>
      </c>
      <c r="Y55" s="13" t="s">
        <v>176</v>
      </c>
      <c r="Z55" s="16" t="s">
        <v>179</v>
      </c>
      <c r="AJ55" s="4" t="s">
        <v>80</v>
      </c>
      <c r="AK55" s="4" t="s">
        <v>81</v>
      </c>
    </row>
    <row r="56" spans="1:37">
      <c r="D56" s="53" t="s">
        <v>180</v>
      </c>
      <c r="E56" s="54">
        <f>J56</f>
        <v>962.58</v>
      </c>
      <c r="H56" s="54">
        <f>SUM(H54:H55)</f>
        <v>962.58</v>
      </c>
      <c r="I56" s="54">
        <f>SUM(I54:I55)</f>
        <v>0</v>
      </c>
      <c r="J56" s="54">
        <f>SUM(J54:J55)</f>
        <v>962.58</v>
      </c>
      <c r="L56" s="55">
        <f>SUM(L54:L55)</f>
        <v>0</v>
      </c>
      <c r="N56" s="56">
        <f>SUM(N54:N55)</f>
        <v>0</v>
      </c>
      <c r="W56" s="20">
        <f>SUM(W54:W55)</f>
        <v>0</v>
      </c>
    </row>
    <row r="58" spans="1:37">
      <c r="D58" s="53" t="s">
        <v>181</v>
      </c>
      <c r="E58" s="56">
        <f>J58</f>
        <v>117976.06999999999</v>
      </c>
      <c r="H58" s="54">
        <f>+H26+H36+H44+H48+H52+H56</f>
        <v>117976.06999999999</v>
      </c>
      <c r="I58" s="54">
        <f>+I26+I36+I44+I48+I52+I56</f>
        <v>725.55</v>
      </c>
      <c r="J58" s="54">
        <f>+J26+J36+J44+J48+J52+J56</f>
        <v>117976.06999999999</v>
      </c>
      <c r="L58" s="55">
        <f>+L26+L36+L44+L48+L52+L56</f>
        <v>1642.3799699000001</v>
      </c>
      <c r="N58" s="56">
        <f>+N26+N36+N44+N48+N52+N56</f>
        <v>0</v>
      </c>
      <c r="W58" s="20">
        <f>+W26+W36+W44+W48+W52+W56</f>
        <v>0</v>
      </c>
    </row>
    <row r="60" spans="1:37">
      <c r="B60" s="51" t="s">
        <v>182</v>
      </c>
    </row>
    <row r="61" spans="1:37">
      <c r="B61" s="13" t="s">
        <v>183</v>
      </c>
    </row>
    <row r="62" spans="1:37" ht="25.5">
      <c r="A62" s="11">
        <v>27</v>
      </c>
      <c r="B62" s="12" t="s">
        <v>184</v>
      </c>
      <c r="C62" s="13" t="s">
        <v>185</v>
      </c>
      <c r="D62" s="14" t="s">
        <v>186</v>
      </c>
      <c r="E62" s="15">
        <v>18.22</v>
      </c>
      <c r="F62" s="16" t="s">
        <v>126</v>
      </c>
      <c r="G62" s="17">
        <v>1.94</v>
      </c>
      <c r="H62" s="17">
        <f>ROUND(E62*G62,2)</f>
        <v>35.35</v>
      </c>
      <c r="J62" s="17">
        <f t="shared" ref="J62:J67" si="8">ROUND(E62*G62,2)</f>
        <v>35.35</v>
      </c>
      <c r="K62" s="18">
        <v>2.7E-4</v>
      </c>
      <c r="L62" s="18">
        <f t="shared" ref="L62:L67" si="9">E62*K62</f>
        <v>4.9194E-3</v>
      </c>
      <c r="N62" s="15">
        <f t="shared" ref="N62:N67" si="10">E62*M62</f>
        <v>0</v>
      </c>
      <c r="P62" s="16" t="s">
        <v>77</v>
      </c>
      <c r="V62" s="19" t="s">
        <v>187</v>
      </c>
      <c r="X62" s="13" t="s">
        <v>188</v>
      </c>
      <c r="Y62" s="13" t="s">
        <v>185</v>
      </c>
      <c r="Z62" s="16" t="s">
        <v>189</v>
      </c>
      <c r="AJ62" s="4" t="s">
        <v>190</v>
      </c>
      <c r="AK62" s="4" t="s">
        <v>81</v>
      </c>
    </row>
    <row r="63" spans="1:37">
      <c r="A63" s="11">
        <v>28</v>
      </c>
      <c r="B63" s="12" t="s">
        <v>112</v>
      </c>
      <c r="C63" s="13" t="s">
        <v>191</v>
      </c>
      <c r="D63" s="14" t="s">
        <v>192</v>
      </c>
      <c r="E63" s="15">
        <v>25.2</v>
      </c>
      <c r="F63" s="16" t="s">
        <v>126</v>
      </c>
      <c r="G63" s="17">
        <v>7.85</v>
      </c>
      <c r="I63" s="17">
        <f>ROUND(E63*G63,2)</f>
        <v>197.82</v>
      </c>
      <c r="J63" s="17">
        <f t="shared" si="8"/>
        <v>197.82</v>
      </c>
      <c r="L63" s="18">
        <f t="shared" si="9"/>
        <v>0</v>
      </c>
      <c r="N63" s="15">
        <f t="shared" si="10"/>
        <v>0</v>
      </c>
      <c r="P63" s="16" t="s">
        <v>77</v>
      </c>
      <c r="V63" s="19" t="s">
        <v>62</v>
      </c>
      <c r="X63" s="13" t="s">
        <v>191</v>
      </c>
      <c r="Y63" s="13" t="s">
        <v>191</v>
      </c>
      <c r="Z63" s="16" t="s">
        <v>193</v>
      </c>
      <c r="AA63" s="13" t="s">
        <v>77</v>
      </c>
      <c r="AJ63" s="4" t="s">
        <v>194</v>
      </c>
      <c r="AK63" s="4" t="s">
        <v>81</v>
      </c>
    </row>
    <row r="64" spans="1:37">
      <c r="A64" s="11">
        <v>29</v>
      </c>
      <c r="B64" s="12" t="s">
        <v>112</v>
      </c>
      <c r="C64" s="13" t="s">
        <v>195</v>
      </c>
      <c r="D64" s="14" t="s">
        <v>196</v>
      </c>
      <c r="E64" s="15">
        <v>19.131</v>
      </c>
      <c r="F64" s="16" t="s">
        <v>126</v>
      </c>
      <c r="G64" s="17">
        <v>10.25</v>
      </c>
      <c r="I64" s="17">
        <f>ROUND(E64*G64,2)</f>
        <v>196.09</v>
      </c>
      <c r="J64" s="17">
        <f t="shared" si="8"/>
        <v>196.09</v>
      </c>
      <c r="L64" s="18">
        <f t="shared" si="9"/>
        <v>0</v>
      </c>
      <c r="N64" s="15">
        <f t="shared" si="10"/>
        <v>0</v>
      </c>
      <c r="P64" s="16" t="s">
        <v>77</v>
      </c>
      <c r="V64" s="19" t="s">
        <v>62</v>
      </c>
      <c r="X64" s="13" t="s">
        <v>195</v>
      </c>
      <c r="Y64" s="13" t="s">
        <v>195</v>
      </c>
      <c r="Z64" s="16" t="s">
        <v>193</v>
      </c>
      <c r="AA64" s="13" t="s">
        <v>77</v>
      </c>
      <c r="AJ64" s="4" t="s">
        <v>194</v>
      </c>
      <c r="AK64" s="4" t="s">
        <v>81</v>
      </c>
    </row>
    <row r="65" spans="1:37">
      <c r="A65" s="11">
        <v>30</v>
      </c>
      <c r="B65" s="12" t="s">
        <v>184</v>
      </c>
      <c r="C65" s="13" t="s">
        <v>197</v>
      </c>
      <c r="D65" s="14" t="s">
        <v>198</v>
      </c>
      <c r="E65" s="15">
        <v>25.2</v>
      </c>
      <c r="F65" s="16" t="s">
        <v>126</v>
      </c>
      <c r="G65" s="17">
        <v>1.1200000000000001</v>
      </c>
      <c r="H65" s="17">
        <f>ROUND(E65*G65,2)</f>
        <v>28.22</v>
      </c>
      <c r="J65" s="17">
        <f t="shared" si="8"/>
        <v>28.22</v>
      </c>
      <c r="L65" s="18">
        <f t="shared" si="9"/>
        <v>0</v>
      </c>
      <c r="N65" s="15">
        <f t="shared" si="10"/>
        <v>0</v>
      </c>
      <c r="P65" s="16" t="s">
        <v>77</v>
      </c>
      <c r="V65" s="19" t="s">
        <v>187</v>
      </c>
      <c r="X65" s="13" t="s">
        <v>199</v>
      </c>
      <c r="Y65" s="13" t="s">
        <v>197</v>
      </c>
      <c r="Z65" s="16" t="s">
        <v>189</v>
      </c>
      <c r="AJ65" s="4" t="s">
        <v>190</v>
      </c>
      <c r="AK65" s="4" t="s">
        <v>81</v>
      </c>
    </row>
    <row r="66" spans="1:37">
      <c r="A66" s="11">
        <v>31</v>
      </c>
      <c r="B66" s="12" t="s">
        <v>112</v>
      </c>
      <c r="C66" s="13" t="s">
        <v>191</v>
      </c>
      <c r="D66" s="14" t="s">
        <v>192</v>
      </c>
      <c r="E66" s="15">
        <v>26.46</v>
      </c>
      <c r="F66" s="16" t="s">
        <v>126</v>
      </c>
      <c r="G66" s="17">
        <v>11.2</v>
      </c>
      <c r="I66" s="17">
        <f>ROUND(E66*G66,2)</f>
        <v>296.35000000000002</v>
      </c>
      <c r="J66" s="17">
        <f t="shared" si="8"/>
        <v>296.35000000000002</v>
      </c>
      <c r="L66" s="18">
        <f t="shared" si="9"/>
        <v>0</v>
      </c>
      <c r="N66" s="15">
        <f t="shared" si="10"/>
        <v>0</v>
      </c>
      <c r="P66" s="16" t="s">
        <v>77</v>
      </c>
      <c r="V66" s="19" t="s">
        <v>62</v>
      </c>
      <c r="X66" s="13" t="s">
        <v>191</v>
      </c>
      <c r="Y66" s="13" t="s">
        <v>191</v>
      </c>
      <c r="Z66" s="16" t="s">
        <v>193</v>
      </c>
      <c r="AA66" s="13" t="s">
        <v>77</v>
      </c>
      <c r="AJ66" s="4" t="s">
        <v>194</v>
      </c>
      <c r="AK66" s="4" t="s">
        <v>81</v>
      </c>
    </row>
    <row r="67" spans="1:37" ht="25.5">
      <c r="A67" s="11">
        <v>32</v>
      </c>
      <c r="B67" s="12" t="s">
        <v>184</v>
      </c>
      <c r="C67" s="13" t="s">
        <v>200</v>
      </c>
      <c r="D67" s="14" t="s">
        <v>201</v>
      </c>
      <c r="E67" s="15">
        <v>7.53</v>
      </c>
      <c r="F67" s="16" t="s">
        <v>53</v>
      </c>
      <c r="G67" s="17">
        <v>2.4</v>
      </c>
      <c r="H67" s="17">
        <f>ROUND(E67*G67,2)</f>
        <v>18.07</v>
      </c>
      <c r="J67" s="17">
        <f t="shared" si="8"/>
        <v>18.07</v>
      </c>
      <c r="L67" s="18">
        <f t="shared" si="9"/>
        <v>0</v>
      </c>
      <c r="N67" s="15">
        <f t="shared" si="10"/>
        <v>0</v>
      </c>
      <c r="P67" s="16" t="s">
        <v>77</v>
      </c>
      <c r="V67" s="19" t="s">
        <v>187</v>
      </c>
      <c r="X67" s="13" t="s">
        <v>202</v>
      </c>
      <c r="Y67" s="13" t="s">
        <v>200</v>
      </c>
      <c r="Z67" s="16" t="s">
        <v>189</v>
      </c>
      <c r="AJ67" s="4" t="s">
        <v>190</v>
      </c>
      <c r="AK67" s="4" t="s">
        <v>81</v>
      </c>
    </row>
    <row r="68" spans="1:37">
      <c r="D68" s="53" t="s">
        <v>203</v>
      </c>
      <c r="E68" s="54">
        <f>J68</f>
        <v>771.90000000000009</v>
      </c>
      <c r="H68" s="54">
        <f>SUM(H60:H67)</f>
        <v>81.64</v>
      </c>
      <c r="I68" s="54">
        <f>SUM(I60:I67)</f>
        <v>690.26</v>
      </c>
      <c r="J68" s="54">
        <f>SUM(J60:J67)</f>
        <v>771.90000000000009</v>
      </c>
      <c r="L68" s="55">
        <f>SUM(L60:L67)</f>
        <v>4.9194E-3</v>
      </c>
      <c r="N68" s="56">
        <f>SUM(N60:N67)</f>
        <v>0</v>
      </c>
      <c r="W68" s="20">
        <f>SUM(W60:W67)</f>
        <v>0</v>
      </c>
    </row>
    <row r="70" spans="1:37">
      <c r="D70" s="53" t="s">
        <v>204</v>
      </c>
      <c r="E70" s="54">
        <f>J70</f>
        <v>771.90000000000009</v>
      </c>
      <c r="H70" s="54">
        <f>+H68</f>
        <v>81.64</v>
      </c>
      <c r="I70" s="54">
        <f>+I68</f>
        <v>690.26</v>
      </c>
      <c r="J70" s="54">
        <f>+J68</f>
        <v>771.90000000000009</v>
      </c>
      <c r="L70" s="55">
        <f>+L68</f>
        <v>4.9194E-3</v>
      </c>
      <c r="N70" s="56">
        <f>+N68</f>
        <v>0</v>
      </c>
      <c r="W70" s="20">
        <f>+W68</f>
        <v>0</v>
      </c>
    </row>
    <row r="72" spans="1:37" ht="21.75" customHeight="1">
      <c r="D72" s="57" t="s">
        <v>205</v>
      </c>
      <c r="E72" s="54">
        <f>J72</f>
        <v>118747.96999999999</v>
      </c>
      <c r="H72" s="54">
        <f>+H58+H70</f>
        <v>118057.70999999999</v>
      </c>
      <c r="I72" s="54">
        <f>+I58+I70</f>
        <v>1415.81</v>
      </c>
      <c r="J72" s="54">
        <f>+J58+J70</f>
        <v>118747.96999999999</v>
      </c>
      <c r="L72" s="55">
        <f>+L58+L70</f>
        <v>1642.3848893000002</v>
      </c>
      <c r="N72" s="56">
        <f>+N58+N70</f>
        <v>0</v>
      </c>
      <c r="W72" s="20">
        <f>+W58+W70</f>
        <v>0</v>
      </c>
    </row>
  </sheetData>
  <printOptions horizontalCentered="1"/>
  <pageMargins left="0.39305600000000002" right="0.35416700000000001" top="0.62916700000000003" bottom="0.59027799999999997" header="0.51180599999999998" footer="0.35416700000000001"/>
  <pageSetup paperSize="9" fitToWidth="0" orientation="portrait" r:id="rId1"/>
  <headerFooter>
    <oddFooter>&amp;R&amp;"Arial Narrow"&amp;8Strana &amp;P</oddFooter>
  </headerFooter>
  <extLst>
    <ext uri="smNativeData">
      <pm:sheetPrefs xmlns:pm="smNativeData" day="160675590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Zadanie</vt:lpstr>
      <vt:lpstr>Zadanie!Názvy_tlače</vt:lpstr>
      <vt:lpstr>Zadanie!Oblasť_tlače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</dc:creator>
  <cp:keywords/>
  <dc:description/>
  <cp:lastModifiedBy>Používateľ systému Windows</cp:lastModifiedBy>
  <cp:revision>0</cp:revision>
  <cp:lastPrinted>2021-10-29T11:51:37Z</cp:lastPrinted>
  <dcterms:created xsi:type="dcterms:W3CDTF">1999-04-06T07:39:00Z</dcterms:created>
  <dcterms:modified xsi:type="dcterms:W3CDTF">2021-10-29T11:58:18Z</dcterms:modified>
</cp:coreProperties>
</file>